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1"/>
  <workbookPr/>
  <mc:AlternateContent xmlns:mc="http://schemas.openxmlformats.org/markup-compatibility/2006">
    <mc:Choice Requires="x15">
      <x15ac:absPath xmlns:x15ac="http://schemas.microsoft.com/office/spreadsheetml/2010/11/ac" url="/Users/jennynesbitt/Desktop/"/>
    </mc:Choice>
  </mc:AlternateContent>
  <xr:revisionPtr revIDLastSave="0" documentId="8_{FA1EF8CC-C735-B949-8CDF-13117F90A511}" xr6:coauthVersionLast="47" xr6:coauthVersionMax="47" xr10:uidLastSave="{00000000-0000-0000-0000-000000000000}"/>
  <bookViews>
    <workbookView xWindow="0" yWindow="460" windowWidth="28800" windowHeight="15840" tabRatio="826" activeTab="8" xr2:uid="{73E82880-9D80-4D36-9FE1-93AD7D0F9BB9}"/>
  </bookViews>
  <sheets>
    <sheet name="PAID ENTRIES" sheetId="14" state="hidden" r:id="rId1"/>
    <sheet name="PROGRESSION GUIDELINES" sheetId="15" r:id="rId2"/>
    <sheet name="Final Entry Download" sheetId="24" r:id="rId3"/>
    <sheet name="FINAL TIMETABLE for indoor" sheetId="23" r:id="rId4"/>
    <sheet name="Open Track Timetable" sheetId="20" state="hidden" r:id="rId5"/>
    <sheet name="Chief Officials" sheetId="16" state="hidden" r:id="rId6"/>
    <sheet name="U13-U17-U20 Champs Timescale" sheetId="21" r:id="rId7"/>
    <sheet name="Event Clash Check" sheetId="1" state="hidden" r:id="rId8"/>
    <sheet name="Public Timetable" sheetId="10" r:id="rId9"/>
    <sheet name="Medal Presentation Slips" sheetId="25" r:id="rId10"/>
    <sheet name="CALL ROOM SCHEDULE" sheetId="9" r:id="rId11"/>
    <sheet name="Registration closing Timetable" sheetId="18" r:id="rId12"/>
    <sheet name="Presentation" sheetId="19" state="hidden" r:id="rId13"/>
  </sheets>
  <externalReferences>
    <externalReference r:id="rId14"/>
  </externalReferences>
  <definedNames>
    <definedName name="_xlnm._FilterDatabase" localSheetId="10" hidden="1">'CALL ROOM SCHEDULE'!$A$2:$J$113</definedName>
    <definedName name="_xlnm._FilterDatabase" localSheetId="7" hidden="1">'Event Clash Check'!$H$63:$J$124</definedName>
    <definedName name="_xlnm._FilterDatabase" localSheetId="2" hidden="1">'Final Entry Download'!$A$6:$H$6</definedName>
    <definedName name="_xlnm._FilterDatabase" localSheetId="0" hidden="1">'PAID ENTRIES'!$A$5:$O$476</definedName>
    <definedName name="_xlnm._FilterDatabase" localSheetId="6" hidden="1">'U13-U17-U20 Champs Timescale'!$C$19:$R$40</definedName>
    <definedName name="Age_Groups_Events_Picker">'U13-U17-U20 Champs Timescale'!$A$4:$S$40</definedName>
    <definedName name="call_room_11th_12th">'Event Clash Check'!$B$4:$Q$73</definedName>
    <definedName name="CALL_ROOM_IN">'CALL ROOM SCHEDULE'!$A$3:$B$113</definedName>
    <definedName name="CODES">'Open Track Timetable'!$S$1:$T$13</definedName>
    <definedName name="ENTRIES_BY_EVENT">'Final Entry Download'!$A$7:$H$931</definedName>
    <definedName name="final_timetable">'Event Clash Check'!$B$4:$Q$73</definedName>
    <definedName name="heatsize1" localSheetId="9">LARGE(#REF!,1)</definedName>
    <definedName name="heatsize1">LARGE(#REF!,1)</definedName>
    <definedName name="heatsize2" localSheetId="9">LARGE(#REF!,2)</definedName>
    <definedName name="heatsize2">LARGE(#REF!,2)</definedName>
    <definedName name="Junior_Age_Groups_Events">'Event Clash Check'!$A$2:$Z$141</definedName>
    <definedName name="Presentation_Slips">'Public Timetable'!$I$4:$O$44</definedName>
    <definedName name="_xlnm.Print_Area" localSheetId="10">'CALL ROOM SCHEDULE'!$A$1:$J$124</definedName>
    <definedName name="_xlnm.Print_Area" localSheetId="7">'Event Clash Check'!$B$1:$DG$152</definedName>
    <definedName name="_xlnm.Print_Area" localSheetId="3">'FINAL TIMETABLE for indoor'!$B$1:$Z$59</definedName>
    <definedName name="_xlnm.Print_Area" localSheetId="9">'Medal Presentation Slips'!$C$1:$G$224</definedName>
    <definedName name="_xlnm.Print_Area" localSheetId="12">Presentation!$A$1:$U$78</definedName>
    <definedName name="_xlnm.Print_Area" localSheetId="8">'Public Timetable'!$A$1:$O$60</definedName>
    <definedName name="_xlnm.Print_Area" localSheetId="11">'Registration closing Timetable'!$A$1:$H$50</definedName>
    <definedName name="_xlnm.Print_Area" localSheetId="6">'U13-U17-U20 Champs Timescale'!$B$1:$CE$47</definedName>
    <definedName name="RELAYS">'[1]Dec Sheet U15 Lge'!$AB$6:$AC$104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217" i="25" l="1"/>
  <c r="A217" i="25"/>
  <c r="C217" i="25" s="1"/>
  <c r="D217" i="25" l="1"/>
  <c r="E217" i="25"/>
  <c r="B208" i="25"/>
  <c r="A208" i="25"/>
  <c r="C208" i="25" s="1"/>
  <c r="B199" i="25"/>
  <c r="A199" i="25"/>
  <c r="C199" i="25" s="1"/>
  <c r="B190" i="25"/>
  <c r="A190" i="25"/>
  <c r="C190" i="25" s="1"/>
  <c r="B181" i="25"/>
  <c r="A181" i="25"/>
  <c r="C181" i="25" s="1"/>
  <c r="B172" i="25"/>
  <c r="A172" i="25"/>
  <c r="C172" i="25" s="1"/>
  <c r="B163" i="25"/>
  <c r="A163" i="25"/>
  <c r="C163" i="25" s="1"/>
  <c r="B10" i="25"/>
  <c r="B19" i="25" s="1"/>
  <c r="B28" i="25" s="1"/>
  <c r="B37" i="25" s="1"/>
  <c r="B46" i="25" s="1"/>
  <c r="B55" i="25" s="1"/>
  <c r="B64" i="25" s="1"/>
  <c r="B73" i="25" s="1"/>
  <c r="B82" i="25" s="1"/>
  <c r="B91" i="25" s="1"/>
  <c r="B100" i="25" s="1"/>
  <c r="B109" i="25" s="1"/>
  <c r="B118" i="25" s="1"/>
  <c r="B127" i="25" s="1"/>
  <c r="B136" i="25" s="1"/>
  <c r="B145" i="25" s="1"/>
  <c r="B154" i="25" s="1"/>
  <c r="A10" i="25"/>
  <c r="A19" i="25" s="1"/>
  <c r="C1" i="25"/>
  <c r="E1" i="25" s="1"/>
  <c r="F57" i="10"/>
  <c r="G45" i="10"/>
  <c r="E47" i="10"/>
  <c r="G48" i="10"/>
  <c r="E55" i="10"/>
  <c r="B62" i="21"/>
  <c r="A45" i="10" s="1"/>
  <c r="D62" i="21"/>
  <c r="H62" i="21"/>
  <c r="I62" i="21"/>
  <c r="J62" i="21"/>
  <c r="K62" i="21"/>
  <c r="E45" i="10" s="1"/>
  <c r="F45" i="10"/>
  <c r="B63" i="21"/>
  <c r="A46" i="10" s="1"/>
  <c r="D63" i="21"/>
  <c r="H63" i="21"/>
  <c r="G46" i="10" s="1"/>
  <c r="I63" i="21"/>
  <c r="J63" i="21"/>
  <c r="K63" i="21"/>
  <c r="E46" i="10" s="1"/>
  <c r="L63" i="21"/>
  <c r="F46" i="10" s="1"/>
  <c r="B64" i="21"/>
  <c r="A47" i="10" s="1"/>
  <c r="D64" i="21"/>
  <c r="H64" i="21"/>
  <c r="G47" i="10" s="1"/>
  <c r="I64" i="21"/>
  <c r="J64" i="21"/>
  <c r="K64" i="21"/>
  <c r="L64" i="21"/>
  <c r="F47" i="10" s="1"/>
  <c r="B65" i="21"/>
  <c r="A48" i="10" s="1"/>
  <c r="D65" i="21"/>
  <c r="H65" i="21"/>
  <c r="I65" i="21"/>
  <c r="J65" i="21"/>
  <c r="K65" i="21"/>
  <c r="E48" i="10" s="1"/>
  <c r="L65" i="21"/>
  <c r="F48" i="10" s="1"/>
  <c r="B66" i="21"/>
  <c r="A49" i="10" s="1"/>
  <c r="D66" i="21"/>
  <c r="H66" i="21"/>
  <c r="G49" i="10" s="1"/>
  <c r="I66" i="21"/>
  <c r="J66" i="21"/>
  <c r="K66" i="21"/>
  <c r="E49" i="10" s="1"/>
  <c r="L66" i="21"/>
  <c r="F49" i="10" s="1"/>
  <c r="B67" i="21"/>
  <c r="A50" i="10" s="1"/>
  <c r="D67" i="21"/>
  <c r="H67" i="21"/>
  <c r="G50" i="10" s="1"/>
  <c r="I67" i="21"/>
  <c r="J67" i="21"/>
  <c r="K67" i="21"/>
  <c r="E50" i="10" s="1"/>
  <c r="L67" i="21"/>
  <c r="F50" i="10" s="1"/>
  <c r="B68" i="21"/>
  <c r="A51" i="10" s="1"/>
  <c r="C68" i="21"/>
  <c r="B51" i="10" s="1"/>
  <c r="D68" i="21"/>
  <c r="H68" i="21"/>
  <c r="G51" i="10" s="1"/>
  <c r="I68" i="21"/>
  <c r="J68" i="21"/>
  <c r="K68" i="21"/>
  <c r="E51" i="10" s="1"/>
  <c r="L68" i="21"/>
  <c r="F51" i="10" s="1"/>
  <c r="B69" i="21"/>
  <c r="A52" i="10" s="1"/>
  <c r="C69" i="21"/>
  <c r="B52" i="10" s="1"/>
  <c r="D69" i="21"/>
  <c r="H69" i="21"/>
  <c r="G52" i="10" s="1"/>
  <c r="I69" i="21"/>
  <c r="J69" i="21"/>
  <c r="K69" i="21"/>
  <c r="E52" i="10" s="1"/>
  <c r="L69" i="21"/>
  <c r="F52" i="10" s="1"/>
  <c r="B70" i="21"/>
  <c r="A53" i="10" s="1"/>
  <c r="C70" i="21"/>
  <c r="B53" i="10" s="1"/>
  <c r="D70" i="21"/>
  <c r="H70" i="21"/>
  <c r="G53" i="10" s="1"/>
  <c r="I70" i="21"/>
  <c r="J70" i="21"/>
  <c r="K70" i="21"/>
  <c r="E53" i="10" s="1"/>
  <c r="L70" i="21"/>
  <c r="F53" i="10" s="1"/>
  <c r="B71" i="21"/>
  <c r="A54" i="10" s="1"/>
  <c r="C71" i="21"/>
  <c r="B54" i="10" s="1"/>
  <c r="D71" i="21"/>
  <c r="H71" i="21"/>
  <c r="G54" i="10" s="1"/>
  <c r="I71" i="21"/>
  <c r="J71" i="21"/>
  <c r="K71" i="21"/>
  <c r="E54" i="10" s="1"/>
  <c r="L71" i="21"/>
  <c r="F54" i="10" s="1"/>
  <c r="B72" i="21"/>
  <c r="A55" i="10" s="1"/>
  <c r="D72" i="21"/>
  <c r="H72" i="21"/>
  <c r="G55" i="10" s="1"/>
  <c r="I72" i="21"/>
  <c r="J72" i="21"/>
  <c r="K72" i="21"/>
  <c r="F55" i="10"/>
  <c r="B73" i="21"/>
  <c r="A56" i="10" s="1"/>
  <c r="C73" i="21"/>
  <c r="B56" i="10" s="1"/>
  <c r="D73" i="21"/>
  <c r="H73" i="21"/>
  <c r="G56" i="10" s="1"/>
  <c r="I73" i="21"/>
  <c r="J73" i="21"/>
  <c r="K73" i="21"/>
  <c r="E56" i="10" s="1"/>
  <c r="L73" i="21"/>
  <c r="F56" i="10" s="1"/>
  <c r="B74" i="21"/>
  <c r="A57" i="10" s="1"/>
  <c r="C74" i="21"/>
  <c r="B57" i="10" s="1"/>
  <c r="D74" i="21"/>
  <c r="H74" i="21"/>
  <c r="G57" i="10" s="1"/>
  <c r="I74" i="21"/>
  <c r="J74" i="21"/>
  <c r="K74" i="21"/>
  <c r="E57" i="10" s="1"/>
  <c r="L74" i="21"/>
  <c r="B75" i="21"/>
  <c r="A58" i="10" s="1"/>
  <c r="C75" i="21"/>
  <c r="B58" i="10" s="1"/>
  <c r="D75" i="21"/>
  <c r="H75" i="21"/>
  <c r="G58" i="10" s="1"/>
  <c r="I75" i="21"/>
  <c r="J75" i="21"/>
  <c r="K75" i="21"/>
  <c r="E58" i="10" s="1"/>
  <c r="L75" i="21"/>
  <c r="F58" i="10" s="1"/>
  <c r="B76" i="21"/>
  <c r="A59" i="10" s="1"/>
  <c r="C76" i="21"/>
  <c r="B59" i="10" s="1"/>
  <c r="D76" i="21"/>
  <c r="H76" i="21"/>
  <c r="G59" i="10" s="1"/>
  <c r="I76" i="21"/>
  <c r="J76" i="21"/>
  <c r="K76" i="21"/>
  <c r="E59" i="10" s="1"/>
  <c r="L76" i="21"/>
  <c r="F59" i="10" s="1"/>
  <c r="B77" i="21"/>
  <c r="A60" i="10" s="1"/>
  <c r="C77" i="21"/>
  <c r="B60" i="10" s="1"/>
  <c r="D77" i="21"/>
  <c r="H77" i="21"/>
  <c r="G60" i="10" s="1"/>
  <c r="I77" i="21"/>
  <c r="J77" i="21"/>
  <c r="K77" i="21"/>
  <c r="E60" i="10" s="1"/>
  <c r="L77" i="21"/>
  <c r="F60" i="10" s="1"/>
  <c r="E208" i="25" l="1"/>
  <c r="D208" i="25"/>
  <c r="E199" i="25"/>
  <c r="D199" i="25"/>
  <c r="E190" i="25"/>
  <c r="D190" i="25"/>
  <c r="E181" i="25"/>
  <c r="D181" i="25"/>
  <c r="E172" i="25"/>
  <c r="D172" i="25"/>
  <c r="D163" i="25"/>
  <c r="E163" i="25"/>
  <c r="D1" i="25"/>
  <c r="A28" i="25"/>
  <c r="C19" i="25"/>
  <c r="C10" i="25"/>
  <c r="R84" i="21"/>
  <c r="R87" i="21"/>
  <c r="R88" i="21"/>
  <c r="R90" i="21"/>
  <c r="R92" i="21"/>
  <c r="P84" i="21"/>
  <c r="P87" i="21"/>
  <c r="P88" i="21"/>
  <c r="P90" i="21"/>
  <c r="P92" i="21"/>
  <c r="P36" i="21"/>
  <c r="P38" i="21"/>
  <c r="P39" i="21"/>
  <c r="P42" i="21"/>
  <c r="P43" i="21"/>
  <c r="P46" i="21"/>
  <c r="R36" i="21"/>
  <c r="R38" i="21"/>
  <c r="R39" i="21"/>
  <c r="R46" i="21"/>
  <c r="N35" i="10"/>
  <c r="N36" i="10"/>
  <c r="N37" i="10"/>
  <c r="N38" i="10"/>
  <c r="N39" i="10"/>
  <c r="N40" i="10"/>
  <c r="N41" i="10"/>
  <c r="N42" i="10"/>
  <c r="N43" i="10"/>
  <c r="N44" i="10"/>
  <c r="D10" i="25" l="1"/>
  <c r="E10" i="25"/>
  <c r="D19" i="25"/>
  <c r="E19" i="25"/>
  <c r="A37" i="25"/>
  <c r="C28" i="25"/>
  <c r="S43" i="23"/>
  <c r="C91" i="21" s="1"/>
  <c r="S42" i="23"/>
  <c r="S41" i="23"/>
  <c r="S38" i="23"/>
  <c r="S37" i="23"/>
  <c r="S36" i="23"/>
  <c r="S35" i="23"/>
  <c r="S34" i="23"/>
  <c r="S5" i="23"/>
  <c r="S6" i="23"/>
  <c r="S7" i="23"/>
  <c r="S8" i="23"/>
  <c r="S9" i="23"/>
  <c r="S11" i="23"/>
  <c r="S12" i="23"/>
  <c r="S13" i="23"/>
  <c r="S14" i="23"/>
  <c r="S15" i="23"/>
  <c r="S16" i="23"/>
  <c r="AC41" i="23"/>
  <c r="AC35" i="23"/>
  <c r="V15" i="23"/>
  <c r="Q44" i="21" s="1"/>
  <c r="V16" i="23"/>
  <c r="Q45" i="21" s="1"/>
  <c r="V8" i="23"/>
  <c r="F60" i="18"/>
  <c r="F36" i="18"/>
  <c r="F37" i="18"/>
  <c r="F38" i="18"/>
  <c r="F34" i="18"/>
  <c r="F47" i="18"/>
  <c r="F48" i="18"/>
  <c r="F49" i="18"/>
  <c r="F53" i="18"/>
  <c r="F54" i="18"/>
  <c r="F57" i="18"/>
  <c r="F58" i="18"/>
  <c r="F29" i="18"/>
  <c r="F28" i="18"/>
  <c r="F27" i="18"/>
  <c r="F25" i="18"/>
  <c r="F22" i="18"/>
  <c r="F21" i="18"/>
  <c r="F20" i="18"/>
  <c r="F15" i="18"/>
  <c r="F14" i="18"/>
  <c r="F9" i="18"/>
  <c r="F7" i="18"/>
  <c r="F6" i="18"/>
  <c r="F4" i="18"/>
  <c r="F3" i="18"/>
  <c r="F26" i="18"/>
  <c r="H119" i="9"/>
  <c r="H107" i="9"/>
  <c r="H71" i="9"/>
  <c r="H72" i="9"/>
  <c r="H73" i="9"/>
  <c r="H90" i="9"/>
  <c r="H91" i="9"/>
  <c r="H92" i="9"/>
  <c r="H96" i="9"/>
  <c r="H97" i="9"/>
  <c r="H106" i="9"/>
  <c r="J5" i="21"/>
  <c r="I10" i="9" s="1"/>
  <c r="J6" i="21"/>
  <c r="I12" i="9" s="1"/>
  <c r="J7" i="21"/>
  <c r="J8" i="21"/>
  <c r="I22" i="9" s="1"/>
  <c r="J9" i="21"/>
  <c r="I26" i="9" s="1"/>
  <c r="J10" i="21"/>
  <c r="J11" i="21"/>
  <c r="I35" i="9" s="1"/>
  <c r="J12" i="21"/>
  <c r="L11" i="1" s="1"/>
  <c r="N11" i="1" s="1"/>
  <c r="J13" i="21"/>
  <c r="I41" i="9" s="1"/>
  <c r="J14" i="21"/>
  <c r="I42" i="9" s="1"/>
  <c r="J15" i="21"/>
  <c r="I47" i="9" s="1"/>
  <c r="J16" i="21"/>
  <c r="I49" i="9" s="1"/>
  <c r="J17" i="21"/>
  <c r="I51" i="9" s="1"/>
  <c r="J18" i="21"/>
  <c r="J19" i="21"/>
  <c r="J20" i="21"/>
  <c r="I58" i="9" s="1"/>
  <c r="J21" i="21"/>
  <c r="I59" i="9" s="1"/>
  <c r="J22" i="21"/>
  <c r="I60" i="9" s="1"/>
  <c r="J23" i="21"/>
  <c r="I61" i="9" s="1"/>
  <c r="J24" i="21"/>
  <c r="J25" i="21"/>
  <c r="I63" i="9" s="1"/>
  <c r="J26" i="21"/>
  <c r="J27" i="21"/>
  <c r="J28" i="21"/>
  <c r="L27" i="1" s="1"/>
  <c r="N27" i="1" s="1"/>
  <c r="J4" i="21"/>
  <c r="I8" i="9" s="1"/>
  <c r="I64" i="9"/>
  <c r="I65" i="9"/>
  <c r="I62" i="9"/>
  <c r="I57" i="9"/>
  <c r="I55" i="9"/>
  <c r="I30" i="9"/>
  <c r="I14" i="9"/>
  <c r="H57" i="9"/>
  <c r="H4" i="9"/>
  <c r="H5" i="9"/>
  <c r="H6" i="9"/>
  <c r="H7" i="9"/>
  <c r="H20" i="9"/>
  <c r="H21" i="9"/>
  <c r="H33" i="9"/>
  <c r="H34" i="9"/>
  <c r="H38" i="9"/>
  <c r="H46" i="9"/>
  <c r="H52" i="9"/>
  <c r="H53" i="9"/>
  <c r="H54" i="9"/>
  <c r="N17" i="10"/>
  <c r="N16" i="10"/>
  <c r="N15" i="10"/>
  <c r="N14" i="10"/>
  <c r="N13" i="10"/>
  <c r="N12" i="10"/>
  <c r="N11" i="10"/>
  <c r="N10" i="10"/>
  <c r="N9" i="10"/>
  <c r="N8" i="10"/>
  <c r="N7" i="10"/>
  <c r="N6" i="10"/>
  <c r="N5" i="10"/>
  <c r="F19" i="10"/>
  <c r="W44" i="23"/>
  <c r="S44" i="23" s="1"/>
  <c r="C92" i="21" s="1"/>
  <c r="W17" i="23"/>
  <c r="D90" i="1"/>
  <c r="I90" i="1"/>
  <c r="B91" i="1"/>
  <c r="D91" i="1"/>
  <c r="J91" i="1"/>
  <c r="J123" i="9"/>
  <c r="I91" i="1"/>
  <c r="B92" i="1"/>
  <c r="D92" i="1"/>
  <c r="J92" i="1"/>
  <c r="J124" i="9"/>
  <c r="R77" i="21"/>
  <c r="I92" i="1"/>
  <c r="D93" i="1"/>
  <c r="J93" i="1"/>
  <c r="A78" i="21"/>
  <c r="I121" i="9"/>
  <c r="J121" i="9"/>
  <c r="I88" i="1"/>
  <c r="I120" i="9"/>
  <c r="J120" i="9"/>
  <c r="I119" i="9"/>
  <c r="J119" i="9"/>
  <c r="D87" i="1"/>
  <c r="I118" i="9"/>
  <c r="J118" i="9"/>
  <c r="D86" i="1"/>
  <c r="J117" i="9"/>
  <c r="J116" i="9"/>
  <c r="D84" i="1"/>
  <c r="D83" i="1"/>
  <c r="I115" i="9"/>
  <c r="J115" i="9"/>
  <c r="I81" i="1"/>
  <c r="I113" i="9"/>
  <c r="J113" i="9"/>
  <c r="I80" i="1"/>
  <c r="I112" i="9"/>
  <c r="J112" i="9"/>
  <c r="I111" i="9"/>
  <c r="J111" i="9"/>
  <c r="D79" i="1"/>
  <c r="I110" i="9"/>
  <c r="J110" i="9"/>
  <c r="J78" i="1"/>
  <c r="D78" i="1"/>
  <c r="I108" i="9"/>
  <c r="J108" i="9"/>
  <c r="I105" i="9"/>
  <c r="J105" i="9"/>
  <c r="D76" i="1"/>
  <c r="F44" i="10"/>
  <c r="K61" i="21"/>
  <c r="E44" i="10" s="1"/>
  <c r="J61" i="21"/>
  <c r="I104" i="9" s="1"/>
  <c r="I61" i="21"/>
  <c r="J104" i="9" s="1"/>
  <c r="H61" i="21"/>
  <c r="G44" i="10" s="1"/>
  <c r="D61" i="21"/>
  <c r="D75" i="1" s="1"/>
  <c r="B61" i="21"/>
  <c r="K60" i="21"/>
  <c r="E43" i="10" s="1"/>
  <c r="J60" i="21"/>
  <c r="I103" i="9" s="1"/>
  <c r="I60" i="21"/>
  <c r="H60" i="21"/>
  <c r="G43" i="10" s="1"/>
  <c r="D60" i="21"/>
  <c r="B60" i="21"/>
  <c r="A43" i="10" s="1"/>
  <c r="L59" i="21"/>
  <c r="F42" i="10" s="1"/>
  <c r="K59" i="21"/>
  <c r="J59" i="21"/>
  <c r="I59" i="21"/>
  <c r="J101" i="9" s="1"/>
  <c r="H59" i="21"/>
  <c r="G42" i="10" s="1"/>
  <c r="D59" i="21"/>
  <c r="D73" i="1" s="1"/>
  <c r="B59" i="21"/>
  <c r="A42" i="10" s="1"/>
  <c r="L58" i="21"/>
  <c r="F41" i="10" s="1"/>
  <c r="K58" i="21"/>
  <c r="E41" i="10" s="1"/>
  <c r="J58" i="21"/>
  <c r="I98" i="9" s="1"/>
  <c r="I58" i="21"/>
  <c r="J98" i="9" s="1"/>
  <c r="H58" i="21"/>
  <c r="G41" i="10" s="1"/>
  <c r="D58" i="21"/>
  <c r="B58" i="21"/>
  <c r="A41" i="10" s="1"/>
  <c r="L57" i="21"/>
  <c r="F40" i="10" s="1"/>
  <c r="K57" i="21"/>
  <c r="E40" i="10" s="1"/>
  <c r="J57" i="21"/>
  <c r="I93" i="9" s="1"/>
  <c r="I57" i="21"/>
  <c r="J93" i="9" s="1"/>
  <c r="H57" i="21"/>
  <c r="G40" i="10" s="1"/>
  <c r="D57" i="21"/>
  <c r="B57" i="21"/>
  <c r="A40" i="10" s="1"/>
  <c r="L56" i="21"/>
  <c r="F39" i="10" s="1"/>
  <c r="K56" i="21"/>
  <c r="E39" i="10" s="1"/>
  <c r="J56" i="21"/>
  <c r="I87" i="9" s="1"/>
  <c r="I56" i="21"/>
  <c r="J87" i="9" s="1"/>
  <c r="H56" i="21"/>
  <c r="G39" i="10" s="1"/>
  <c r="D56" i="21"/>
  <c r="D70" i="1" s="1"/>
  <c r="B56" i="21"/>
  <c r="A39" i="10" s="1"/>
  <c r="L55" i="21"/>
  <c r="F38" i="10" s="1"/>
  <c r="K55" i="21"/>
  <c r="E38" i="10" s="1"/>
  <c r="J55" i="21"/>
  <c r="I84" i="9" s="1"/>
  <c r="I55" i="21"/>
  <c r="J84" i="9" s="1"/>
  <c r="H55" i="21"/>
  <c r="G38" i="10" s="1"/>
  <c r="D55" i="21"/>
  <c r="D69" i="1" s="1"/>
  <c r="B55" i="21"/>
  <c r="A38" i="10" s="1"/>
  <c r="L54" i="21"/>
  <c r="F37" i="10" s="1"/>
  <c r="K54" i="21"/>
  <c r="E37" i="10" s="1"/>
  <c r="J54" i="21"/>
  <c r="I80" i="9" s="1"/>
  <c r="I54" i="21"/>
  <c r="J80" i="9" s="1"/>
  <c r="H54" i="21"/>
  <c r="G37" i="10" s="1"/>
  <c r="D54" i="21"/>
  <c r="D68" i="1" s="1"/>
  <c r="B54" i="21"/>
  <c r="A37" i="10" s="1"/>
  <c r="L53" i="21"/>
  <c r="F36" i="10" s="1"/>
  <c r="K53" i="21"/>
  <c r="E36" i="10" s="1"/>
  <c r="J53" i="21"/>
  <c r="I78" i="9" s="1"/>
  <c r="I53" i="21"/>
  <c r="J78" i="9" s="1"/>
  <c r="H53" i="21"/>
  <c r="G36" i="10" s="1"/>
  <c r="D53" i="21"/>
  <c r="D67" i="1" s="1"/>
  <c r="B53" i="21"/>
  <c r="A36" i="10" s="1"/>
  <c r="L52" i="21"/>
  <c r="K52" i="21"/>
  <c r="J52" i="21"/>
  <c r="I76" i="9" s="1"/>
  <c r="I52" i="21"/>
  <c r="J76" i="9" s="1"/>
  <c r="H52" i="21"/>
  <c r="D52" i="21"/>
  <c r="B52" i="21"/>
  <c r="L28" i="21"/>
  <c r="H66" i="9" s="1"/>
  <c r="K28" i="21"/>
  <c r="F66" i="9" s="1"/>
  <c r="I28" i="21"/>
  <c r="J66" i="9" s="1"/>
  <c r="L27" i="21"/>
  <c r="H65" i="9" s="1"/>
  <c r="K27" i="21"/>
  <c r="F65" i="9" s="1"/>
  <c r="I27" i="21"/>
  <c r="J65" i="9" s="1"/>
  <c r="L26" i="21"/>
  <c r="H64" i="9" s="1"/>
  <c r="K26" i="21"/>
  <c r="F64" i="9" s="1"/>
  <c r="I26" i="21"/>
  <c r="J64" i="9" s="1"/>
  <c r="L25" i="21"/>
  <c r="H63" i="9" s="1"/>
  <c r="K25" i="21"/>
  <c r="I25" i="21"/>
  <c r="J63" i="9" s="1"/>
  <c r="L24" i="21"/>
  <c r="H62" i="9" s="1"/>
  <c r="K24" i="21"/>
  <c r="F62" i="9" s="1"/>
  <c r="I24" i="21"/>
  <c r="L23" i="21"/>
  <c r="F23" i="10" s="1"/>
  <c r="K23" i="21"/>
  <c r="E23" i="10" s="1"/>
  <c r="I23" i="21"/>
  <c r="J61" i="9" s="1"/>
  <c r="L22" i="21"/>
  <c r="K22" i="21"/>
  <c r="E22" i="10" s="1"/>
  <c r="I22" i="21"/>
  <c r="J60" i="9" s="1"/>
  <c r="L21" i="21"/>
  <c r="F21" i="10" s="1"/>
  <c r="K21" i="21"/>
  <c r="I21" i="21"/>
  <c r="J59" i="9" s="1"/>
  <c r="L20" i="21"/>
  <c r="H58" i="9" s="1"/>
  <c r="K20" i="21"/>
  <c r="F58" i="9" s="1"/>
  <c r="I20" i="21"/>
  <c r="J58" i="9" s="1"/>
  <c r="K19" i="21"/>
  <c r="I19" i="21"/>
  <c r="J57" i="9" s="1"/>
  <c r="L18" i="21"/>
  <c r="K18" i="21"/>
  <c r="I18" i="21"/>
  <c r="J55" i="9" s="1"/>
  <c r="L17" i="21"/>
  <c r="F23" i="18" s="1"/>
  <c r="K17" i="21"/>
  <c r="I17" i="21"/>
  <c r="J51" i="9" s="1"/>
  <c r="L16" i="21"/>
  <c r="F16" i="10" s="1"/>
  <c r="K16" i="21"/>
  <c r="F49" i="9" s="1"/>
  <c r="I16" i="21"/>
  <c r="J49" i="9" s="1"/>
  <c r="L15" i="21"/>
  <c r="F15" i="10" s="1"/>
  <c r="K15" i="21"/>
  <c r="F47" i="9" s="1"/>
  <c r="I15" i="21"/>
  <c r="J47" i="9" s="1"/>
  <c r="L14" i="21"/>
  <c r="F14" i="10" s="1"/>
  <c r="K14" i="21"/>
  <c r="I14" i="21"/>
  <c r="J42" i="9" s="1"/>
  <c r="L13" i="21"/>
  <c r="K13" i="21"/>
  <c r="I13" i="21"/>
  <c r="J41" i="9" s="1"/>
  <c r="L12" i="21"/>
  <c r="F18" i="18" s="1"/>
  <c r="K12" i="21"/>
  <c r="D18" i="18" s="1"/>
  <c r="I12" i="21"/>
  <c r="J39" i="9" s="1"/>
  <c r="L11" i="21"/>
  <c r="F17" i="18" s="1"/>
  <c r="K11" i="21"/>
  <c r="D17" i="18" s="1"/>
  <c r="I11" i="21"/>
  <c r="J35" i="9" s="1"/>
  <c r="L10" i="21"/>
  <c r="K10" i="21"/>
  <c r="D16" i="18" s="1"/>
  <c r="I10" i="21"/>
  <c r="J30" i="9" s="1"/>
  <c r="L9" i="21"/>
  <c r="F13" i="18" s="1"/>
  <c r="K9" i="21"/>
  <c r="F26" i="9" s="1"/>
  <c r="I9" i="21"/>
  <c r="J26" i="9" s="1"/>
  <c r="L8" i="21"/>
  <c r="F12" i="18" s="1"/>
  <c r="K8" i="21"/>
  <c r="D12" i="18" s="1"/>
  <c r="I8" i="21"/>
  <c r="J22" i="9" s="1"/>
  <c r="L7" i="21"/>
  <c r="K7" i="21"/>
  <c r="D11" i="18" s="1"/>
  <c r="I7" i="21"/>
  <c r="J14" i="9" s="1"/>
  <c r="L6" i="21"/>
  <c r="K6" i="21"/>
  <c r="F12" i="9" s="1"/>
  <c r="I6" i="21"/>
  <c r="J12" i="9" s="1"/>
  <c r="L5" i="21"/>
  <c r="F8" i="18" s="1"/>
  <c r="K5" i="21"/>
  <c r="I5" i="21"/>
  <c r="H5" i="21"/>
  <c r="H6" i="21"/>
  <c r="G6" i="10" s="1"/>
  <c r="H7" i="21"/>
  <c r="H8" i="21"/>
  <c r="H9" i="21"/>
  <c r="G9" i="10" s="1"/>
  <c r="H10" i="21"/>
  <c r="H11" i="21"/>
  <c r="H12" i="21"/>
  <c r="G12" i="10" s="1"/>
  <c r="H13" i="21"/>
  <c r="G13" i="10" s="1"/>
  <c r="H14" i="21"/>
  <c r="G42" i="9" s="1"/>
  <c r="H15" i="21"/>
  <c r="H16" i="21"/>
  <c r="H17" i="21"/>
  <c r="H18" i="21"/>
  <c r="G18" i="10" s="1"/>
  <c r="H19" i="21"/>
  <c r="H20" i="21"/>
  <c r="G58" i="9" s="1"/>
  <c r="H21" i="21"/>
  <c r="G21" i="10" s="1"/>
  <c r="H22" i="21"/>
  <c r="G60" i="9" s="1"/>
  <c r="H23" i="21"/>
  <c r="H24" i="21"/>
  <c r="G24" i="10" s="1"/>
  <c r="H25" i="21"/>
  <c r="G63" i="9" s="1"/>
  <c r="H26" i="21"/>
  <c r="G64" i="9" s="1"/>
  <c r="H27" i="21"/>
  <c r="H28" i="21"/>
  <c r="G28" i="10" s="1"/>
  <c r="G5" i="21"/>
  <c r="G6" i="21"/>
  <c r="D6" i="10" s="1"/>
  <c r="G7" i="21"/>
  <c r="G8" i="21"/>
  <c r="G9" i="21"/>
  <c r="G10" i="21"/>
  <c r="G11" i="21"/>
  <c r="D11" i="10" s="1"/>
  <c r="G12" i="21"/>
  <c r="G13" i="21"/>
  <c r="F13" i="21" s="1"/>
  <c r="E13" i="21" s="1"/>
  <c r="B41" i="9" s="1"/>
  <c r="G14" i="21"/>
  <c r="F14" i="21" s="1"/>
  <c r="G15" i="21"/>
  <c r="E47" i="9" s="1"/>
  <c r="E48" i="9" s="1"/>
  <c r="G16" i="21"/>
  <c r="D16" i="10" s="1"/>
  <c r="G17" i="21"/>
  <c r="E51" i="9" s="1"/>
  <c r="G18" i="21"/>
  <c r="G19" i="21"/>
  <c r="G20" i="21"/>
  <c r="G21" i="21"/>
  <c r="G22" i="21"/>
  <c r="D22" i="10" s="1"/>
  <c r="G23" i="21"/>
  <c r="F23" i="21" s="1"/>
  <c r="G24" i="21"/>
  <c r="D24" i="10" s="1"/>
  <c r="G25" i="21"/>
  <c r="E63" i="9" s="1"/>
  <c r="G26" i="21"/>
  <c r="F26" i="21" s="1"/>
  <c r="G27" i="21"/>
  <c r="G28" i="21"/>
  <c r="E66" i="9" s="1"/>
  <c r="F5" i="21"/>
  <c r="E5" i="21" s="1"/>
  <c r="B10" i="9" s="1"/>
  <c r="F6" i="21"/>
  <c r="E6" i="21" s="1"/>
  <c r="B12" i="9" s="1"/>
  <c r="F7" i="21"/>
  <c r="E7" i="21" s="1"/>
  <c r="C14" i="9" s="1"/>
  <c r="C15" i="9" s="1"/>
  <c r="C16" i="9" s="1"/>
  <c r="C17" i="9" s="1"/>
  <c r="C18" i="9" s="1"/>
  <c r="C19" i="9" s="1"/>
  <c r="F8" i="21"/>
  <c r="D22" i="9" s="1"/>
  <c r="D23" i="9" s="1"/>
  <c r="D24" i="9" s="1"/>
  <c r="D25" i="9" s="1"/>
  <c r="F9" i="21"/>
  <c r="D26" i="9" s="1"/>
  <c r="D27" i="9" s="1"/>
  <c r="D28" i="9" s="1"/>
  <c r="D29" i="9" s="1"/>
  <c r="F10" i="21"/>
  <c r="E10" i="21" s="1"/>
  <c r="B30" i="9" s="1"/>
  <c r="F11" i="21"/>
  <c r="E11" i="21" s="1"/>
  <c r="D5" i="21"/>
  <c r="D6" i="21"/>
  <c r="D5" i="1" s="1"/>
  <c r="D7" i="21"/>
  <c r="D8" i="21"/>
  <c r="D7" i="1" s="1"/>
  <c r="D9" i="21"/>
  <c r="D8" i="1" s="1"/>
  <c r="D10" i="21"/>
  <c r="D11" i="21"/>
  <c r="D10" i="1" s="1"/>
  <c r="D12" i="21"/>
  <c r="D11" i="1" s="1"/>
  <c r="D13" i="21"/>
  <c r="D14" i="21"/>
  <c r="D13" i="1" s="1"/>
  <c r="D15" i="21"/>
  <c r="D14" i="1" s="1"/>
  <c r="D16" i="21"/>
  <c r="D15" i="1" s="1"/>
  <c r="D17" i="21"/>
  <c r="D16" i="1" s="1"/>
  <c r="D18" i="21"/>
  <c r="D17" i="1" s="1"/>
  <c r="D19" i="21"/>
  <c r="D18" i="1" s="1"/>
  <c r="D20" i="21"/>
  <c r="D19" i="1" s="1"/>
  <c r="D21" i="21"/>
  <c r="D22" i="21"/>
  <c r="D21" i="1" s="1"/>
  <c r="D23" i="21"/>
  <c r="D24" i="21"/>
  <c r="D23" i="1" s="1"/>
  <c r="D25" i="21"/>
  <c r="D24" i="1" s="1"/>
  <c r="D26" i="21"/>
  <c r="D25" i="1" s="1"/>
  <c r="D27" i="21"/>
  <c r="D26" i="1" s="1"/>
  <c r="D28" i="21"/>
  <c r="D27" i="1" s="1"/>
  <c r="C14" i="21"/>
  <c r="B14" i="10" s="1"/>
  <c r="C15" i="21"/>
  <c r="B15" i="10" s="1"/>
  <c r="C16" i="21"/>
  <c r="B16" i="10" s="1"/>
  <c r="C20" i="21"/>
  <c r="B20" i="10" s="1"/>
  <c r="C21" i="21"/>
  <c r="B21" i="10" s="1"/>
  <c r="C22" i="21"/>
  <c r="B22" i="10" s="1"/>
  <c r="C23" i="21"/>
  <c r="B23" i="10" s="1"/>
  <c r="C24" i="21"/>
  <c r="B24" i="10" s="1"/>
  <c r="C25" i="21"/>
  <c r="B25" i="10" s="1"/>
  <c r="C26" i="21"/>
  <c r="B26" i="10" s="1"/>
  <c r="C27" i="21"/>
  <c r="B27" i="10" s="1"/>
  <c r="C28" i="21"/>
  <c r="B28" i="10" s="1"/>
  <c r="B5" i="21"/>
  <c r="B6" i="21"/>
  <c r="A6" i="10" s="1"/>
  <c r="B7" i="21"/>
  <c r="A7" i="10" s="1"/>
  <c r="B8" i="21"/>
  <c r="A8" i="10" s="1"/>
  <c r="B9" i="21"/>
  <c r="B10" i="21"/>
  <c r="B11" i="21"/>
  <c r="B12" i="21"/>
  <c r="B13" i="21"/>
  <c r="B14" i="21"/>
  <c r="A42" i="9" s="1"/>
  <c r="B15" i="21"/>
  <c r="A47" i="9" s="1"/>
  <c r="B16" i="21"/>
  <c r="A49" i="9" s="1"/>
  <c r="B17" i="21"/>
  <c r="B18" i="21"/>
  <c r="B19" i="21"/>
  <c r="A26" i="18" s="1"/>
  <c r="B20" i="21"/>
  <c r="B19" i="1" s="1"/>
  <c r="B21" i="21"/>
  <c r="B22" i="21"/>
  <c r="A22" i="10" s="1"/>
  <c r="B23" i="21"/>
  <c r="A61" i="9" s="1"/>
  <c r="B24" i="21"/>
  <c r="A62" i="9" s="1"/>
  <c r="B25" i="21"/>
  <c r="B26" i="21"/>
  <c r="B27" i="21"/>
  <c r="B28" i="21"/>
  <c r="A66" i="9" s="1"/>
  <c r="W40" i="23"/>
  <c r="S40" i="23" s="1"/>
  <c r="W39" i="23"/>
  <c r="S39" i="23" s="1"/>
  <c r="E34" i="23"/>
  <c r="D34" i="23"/>
  <c r="D28" i="23"/>
  <c r="D27" i="23"/>
  <c r="D26" i="23"/>
  <c r="D25" i="23"/>
  <c r="D24" i="23"/>
  <c r="D23" i="23"/>
  <c r="D22" i="23"/>
  <c r="D21" i="23"/>
  <c r="D20" i="23"/>
  <c r="D19" i="23"/>
  <c r="D18" i="23"/>
  <c r="D17" i="23"/>
  <c r="D16" i="23"/>
  <c r="D15" i="23"/>
  <c r="D14" i="23"/>
  <c r="D13" i="23"/>
  <c r="D12" i="23"/>
  <c r="D11" i="23"/>
  <c r="D10" i="23"/>
  <c r="D9" i="23"/>
  <c r="D8" i="23"/>
  <c r="D7" i="23"/>
  <c r="D6" i="23"/>
  <c r="D5" i="23"/>
  <c r="D4" i="23"/>
  <c r="E28" i="23"/>
  <c r="E27" i="23"/>
  <c r="E26" i="23"/>
  <c r="E25" i="23"/>
  <c r="E24" i="23"/>
  <c r="E23" i="23"/>
  <c r="E22" i="23"/>
  <c r="E21" i="23"/>
  <c r="E20" i="23"/>
  <c r="E19" i="23"/>
  <c r="E18" i="23"/>
  <c r="E17" i="23"/>
  <c r="E16" i="23"/>
  <c r="E15" i="23"/>
  <c r="E14" i="23"/>
  <c r="E13" i="23"/>
  <c r="E12" i="23"/>
  <c r="E11" i="23"/>
  <c r="E10" i="23"/>
  <c r="E9" i="23"/>
  <c r="E8" i="23"/>
  <c r="E7" i="23"/>
  <c r="E6" i="23"/>
  <c r="E5" i="23"/>
  <c r="E4" i="23"/>
  <c r="AC43" i="23"/>
  <c r="AD43" i="23"/>
  <c r="AD38" i="23" a="1"/>
  <c r="AD38" i="23" s="1"/>
  <c r="AC38" i="23" a="1"/>
  <c r="AC38" i="23" s="1"/>
  <c r="AD41" i="23" a="1"/>
  <c r="AD41" i="23" s="1"/>
  <c r="AD37" i="23"/>
  <c r="AC37" i="23"/>
  <c r="AD15" i="23"/>
  <c r="AD35" i="23" a="1"/>
  <c r="AD35" i="23" s="1"/>
  <c r="AD34" i="23"/>
  <c r="AC34" i="23"/>
  <c r="AC8" i="23"/>
  <c r="P37" i="21" s="1"/>
  <c r="AD12" i="23"/>
  <c r="AD11" i="23"/>
  <c r="AC15" i="23"/>
  <c r="P44" i="21" s="1"/>
  <c r="AE9" i="23"/>
  <c r="AE10" i="23" s="1"/>
  <c r="V14" i="23"/>
  <c r="Q43" i="21" s="1"/>
  <c r="V13" i="23"/>
  <c r="Q42" i="21" s="1"/>
  <c r="V4" i="23"/>
  <c r="W10" i="23"/>
  <c r="AD14" i="23"/>
  <c r="AD13" i="23"/>
  <c r="AC16" i="23"/>
  <c r="P45" i="21" s="1"/>
  <c r="AD16" i="23"/>
  <c r="AD8" i="23"/>
  <c r="U15" i="23"/>
  <c r="T15" i="23" s="1"/>
  <c r="S4" i="23"/>
  <c r="K81" i="1"/>
  <c r="K66" i="1"/>
  <c r="V5" i="23"/>
  <c r="A31" i="18"/>
  <c r="G16" i="18"/>
  <c r="H16" i="18"/>
  <c r="G17" i="18"/>
  <c r="H17" i="18"/>
  <c r="G18" i="18"/>
  <c r="H18" i="18"/>
  <c r="G14" i="18"/>
  <c r="H14" i="18"/>
  <c r="G15" i="18"/>
  <c r="H15" i="18"/>
  <c r="A1" i="18"/>
  <c r="N34" i="10"/>
  <c r="A68" i="9"/>
  <c r="A1" i="9"/>
  <c r="H3" i="9"/>
  <c r="H70" i="9"/>
  <c r="D66" i="1"/>
  <c r="R53" i="21"/>
  <c r="H67" i="1"/>
  <c r="D74" i="1"/>
  <c r="H77" i="1"/>
  <c r="B78" i="1"/>
  <c r="B80" i="1"/>
  <c r="L83" i="1"/>
  <c r="H84" i="1"/>
  <c r="D85" i="1"/>
  <c r="B86" i="1"/>
  <c r="B88" i="1"/>
  <c r="D88" i="1"/>
  <c r="L88" i="1"/>
  <c r="D89" i="1"/>
  <c r="J89" i="1"/>
  <c r="A31" i="10"/>
  <c r="A1" i="10"/>
  <c r="N4" i="10"/>
  <c r="R4" i="1"/>
  <c r="R115" i="1"/>
  <c r="R116" i="1"/>
  <c r="R117" i="1"/>
  <c r="R118" i="1"/>
  <c r="R119" i="1"/>
  <c r="R120" i="1"/>
  <c r="R121" i="1"/>
  <c r="R122" i="1"/>
  <c r="R123" i="1"/>
  <c r="R124" i="1"/>
  <c r="R114" i="1"/>
  <c r="I115" i="1"/>
  <c r="I116" i="1"/>
  <c r="I117" i="1"/>
  <c r="I118" i="1"/>
  <c r="I119" i="1"/>
  <c r="I120" i="1"/>
  <c r="I121" i="1"/>
  <c r="I122" i="1"/>
  <c r="I123" i="1"/>
  <c r="I124" i="1"/>
  <c r="N116" i="1"/>
  <c r="I114" i="1"/>
  <c r="R63" i="1"/>
  <c r="R1" i="1"/>
  <c r="D71" i="1"/>
  <c r="D72" i="1"/>
  <c r="D77" i="1"/>
  <c r="I77" i="1"/>
  <c r="D80" i="1"/>
  <c r="D81" i="1"/>
  <c r="D82" i="1"/>
  <c r="I82" i="1"/>
  <c r="B49" i="21"/>
  <c r="B2" i="21"/>
  <c r="R48" i="1"/>
  <c r="R49" i="1"/>
  <c r="R50" i="1"/>
  <c r="R51" i="1"/>
  <c r="R52" i="1"/>
  <c r="R53" i="1"/>
  <c r="R54" i="1"/>
  <c r="R55" i="1"/>
  <c r="R56" i="1"/>
  <c r="R57" i="1"/>
  <c r="R58" i="1"/>
  <c r="R59" i="1"/>
  <c r="R60" i="1"/>
  <c r="R47" i="1"/>
  <c r="N52" i="1"/>
  <c r="N53" i="1"/>
  <c r="N56" i="1"/>
  <c r="N57" i="1"/>
  <c r="L25" i="1"/>
  <c r="N25" i="1" s="1"/>
  <c r="L26" i="1"/>
  <c r="N26" i="1" s="1"/>
  <c r="D4" i="1"/>
  <c r="L6" i="1"/>
  <c r="N6" i="1" s="1"/>
  <c r="L7" i="1"/>
  <c r="N7" i="1" s="1"/>
  <c r="L8" i="1"/>
  <c r="N8" i="1" s="1"/>
  <c r="L9" i="1"/>
  <c r="N9" i="1" s="1"/>
  <c r="L10" i="1"/>
  <c r="N10" i="1" s="1"/>
  <c r="L14" i="1"/>
  <c r="N14" i="1" s="1"/>
  <c r="L15" i="1"/>
  <c r="N15" i="1" s="1"/>
  <c r="L16" i="1"/>
  <c r="N16" i="1" s="1"/>
  <c r="L17" i="1"/>
  <c r="N17" i="1" s="1"/>
  <c r="L18" i="1"/>
  <c r="N18" i="1" s="1"/>
  <c r="L22" i="1"/>
  <c r="N22" i="1" s="1"/>
  <c r="L23" i="1"/>
  <c r="N23" i="1" s="1"/>
  <c r="L24" i="1"/>
  <c r="N24" i="1" s="1"/>
  <c r="C34" i="23"/>
  <c r="C19" i="23"/>
  <c r="C19" i="21" s="1"/>
  <c r="C18" i="23"/>
  <c r="C18" i="21" s="1"/>
  <c r="C17" i="23"/>
  <c r="C17" i="21" s="1"/>
  <c r="C13" i="23"/>
  <c r="C13" i="21" s="1"/>
  <c r="C12" i="23"/>
  <c r="C12" i="21" s="1"/>
  <c r="B18" i="18" s="1"/>
  <c r="C11" i="23"/>
  <c r="C11" i="21" s="1"/>
  <c r="C10" i="23"/>
  <c r="C10" i="21" s="1"/>
  <c r="C9" i="23"/>
  <c r="C9" i="21" s="1"/>
  <c r="C8" i="23"/>
  <c r="C8" i="21" s="1"/>
  <c r="C7" i="23"/>
  <c r="C7" i="21" s="1"/>
  <c r="C6" i="23"/>
  <c r="C6" i="21" s="1"/>
  <c r="C5" i="23"/>
  <c r="C5" i="21" s="1"/>
  <c r="C4" i="23"/>
  <c r="K44" i="23"/>
  <c r="K45" i="23"/>
  <c r="K43" i="23"/>
  <c r="K35" i="23"/>
  <c r="K36" i="23"/>
  <c r="K37" i="23"/>
  <c r="K38" i="23"/>
  <c r="K39" i="23"/>
  <c r="K40" i="23"/>
  <c r="K41" i="23"/>
  <c r="K42" i="23"/>
  <c r="K46" i="23"/>
  <c r="K47" i="23"/>
  <c r="K48" i="23"/>
  <c r="K49" i="23"/>
  <c r="K50" i="23"/>
  <c r="K51" i="23"/>
  <c r="K52" i="23"/>
  <c r="K53" i="23"/>
  <c r="K54" i="23"/>
  <c r="K55" i="23"/>
  <c r="K56" i="23"/>
  <c r="K57" i="23"/>
  <c r="K58" i="23"/>
  <c r="K59" i="23"/>
  <c r="K60" i="23"/>
  <c r="K34" i="23"/>
  <c r="L34" i="23" s="1"/>
  <c r="F35" i="23" s="1"/>
  <c r="D35" i="23" s="1"/>
  <c r="E52" i="21" s="1"/>
  <c r="K13" i="23"/>
  <c r="L13" i="23" s="1"/>
  <c r="K5" i="23"/>
  <c r="L5" i="23" s="1"/>
  <c r="K6" i="23"/>
  <c r="L6" i="23" s="1"/>
  <c r="K7" i="23"/>
  <c r="L7" i="23" s="1"/>
  <c r="K8" i="23"/>
  <c r="L8" i="23" s="1"/>
  <c r="K9" i="23"/>
  <c r="L9" i="23" s="1"/>
  <c r="K10" i="23"/>
  <c r="L10" i="23" s="1"/>
  <c r="K11" i="23"/>
  <c r="L11" i="23" s="1"/>
  <c r="K12" i="23"/>
  <c r="L12" i="23" s="1"/>
  <c r="K14" i="23"/>
  <c r="L14" i="23" s="1"/>
  <c r="K15" i="23"/>
  <c r="L15" i="23" s="1"/>
  <c r="K16" i="23"/>
  <c r="L16" i="23" s="1"/>
  <c r="K17" i="23"/>
  <c r="L17" i="23" s="1"/>
  <c r="K18" i="23"/>
  <c r="L18" i="23" s="1"/>
  <c r="K19" i="23"/>
  <c r="L19" i="23" s="1"/>
  <c r="K20" i="23"/>
  <c r="L20" i="23" s="1"/>
  <c r="K21" i="23"/>
  <c r="L21" i="23" s="1"/>
  <c r="K22" i="23"/>
  <c r="L22" i="23" s="1"/>
  <c r="K23" i="23"/>
  <c r="L23" i="23" s="1"/>
  <c r="K24" i="23"/>
  <c r="L24" i="23" s="1"/>
  <c r="K25" i="23"/>
  <c r="L25" i="23" s="1"/>
  <c r="K26" i="23"/>
  <c r="L26" i="23" s="1"/>
  <c r="K27" i="23"/>
  <c r="L27" i="23" s="1"/>
  <c r="K28" i="23"/>
  <c r="L28" i="23" s="1"/>
  <c r="J30" i="23" s="1"/>
  <c r="K4" i="23"/>
  <c r="L4" i="23" s="1"/>
  <c r="B91" i="21"/>
  <c r="D91" i="21"/>
  <c r="D123" i="1" s="1"/>
  <c r="G91" i="21"/>
  <c r="H91" i="21"/>
  <c r="J91" i="21"/>
  <c r="L123" i="1" s="1"/>
  <c r="K91" i="21"/>
  <c r="B92" i="21"/>
  <c r="D92" i="21"/>
  <c r="D124" i="1" s="1"/>
  <c r="G92" i="21"/>
  <c r="H92" i="21"/>
  <c r="J92" i="21"/>
  <c r="L124" i="1" s="1"/>
  <c r="K92" i="21"/>
  <c r="V9" i="23"/>
  <c r="AD5" i="23"/>
  <c r="AC11" i="23"/>
  <c r="AC12" i="23"/>
  <c r="AC4" i="23"/>
  <c r="P33" i="21" s="1"/>
  <c r="N47" i="1" s="1"/>
  <c r="I91" i="21"/>
  <c r="I92" i="21"/>
  <c r="I26" i="1"/>
  <c r="D22" i="1"/>
  <c r="D20" i="1"/>
  <c r="G16" i="1"/>
  <c r="J12" i="1"/>
  <c r="D12" i="1"/>
  <c r="D9" i="1"/>
  <c r="D6" i="1"/>
  <c r="B83" i="21"/>
  <c r="D83" i="21"/>
  <c r="D115" i="1" s="1"/>
  <c r="G83" i="21"/>
  <c r="H83" i="21"/>
  <c r="J83" i="21"/>
  <c r="L115" i="1" s="1"/>
  <c r="K83" i="21"/>
  <c r="B84" i="21"/>
  <c r="D84" i="21"/>
  <c r="D116" i="1" s="1"/>
  <c r="G84" i="21"/>
  <c r="H84" i="21"/>
  <c r="J84" i="21"/>
  <c r="L116" i="1" s="1"/>
  <c r="K84" i="21"/>
  <c r="B85" i="21"/>
  <c r="D85" i="21"/>
  <c r="D117" i="1" s="1"/>
  <c r="G85" i="21"/>
  <c r="H85" i="21"/>
  <c r="J85" i="21"/>
  <c r="L117" i="1" s="1"/>
  <c r="K85" i="21"/>
  <c r="B86" i="21"/>
  <c r="D86" i="21"/>
  <c r="D118" i="1" s="1"/>
  <c r="G86" i="21"/>
  <c r="H86" i="21"/>
  <c r="J86" i="21"/>
  <c r="L118" i="1" s="1"/>
  <c r="K86" i="21"/>
  <c r="B87" i="21"/>
  <c r="D87" i="21"/>
  <c r="D119" i="1" s="1"/>
  <c r="G87" i="21"/>
  <c r="H87" i="21"/>
  <c r="J87" i="21"/>
  <c r="L119" i="1" s="1"/>
  <c r="K87" i="21"/>
  <c r="B88" i="21"/>
  <c r="D88" i="21"/>
  <c r="D120" i="1" s="1"/>
  <c r="G88" i="21"/>
  <c r="H88" i="21"/>
  <c r="J88" i="21"/>
  <c r="L120" i="1" s="1"/>
  <c r="K88" i="21"/>
  <c r="B89" i="21"/>
  <c r="D89" i="21"/>
  <c r="D121" i="1" s="1"/>
  <c r="G89" i="21"/>
  <c r="H89" i="21"/>
  <c r="J89" i="21"/>
  <c r="L121" i="1" s="1"/>
  <c r="K89" i="21"/>
  <c r="B90" i="21"/>
  <c r="D90" i="21"/>
  <c r="D122" i="1" s="1"/>
  <c r="G90" i="21"/>
  <c r="H90" i="21"/>
  <c r="J90" i="21"/>
  <c r="L122" i="1" s="1"/>
  <c r="K90" i="21"/>
  <c r="K82" i="21"/>
  <c r="D36" i="18" s="1"/>
  <c r="J82" i="21"/>
  <c r="L114" i="1" s="1"/>
  <c r="H82" i="21"/>
  <c r="E36" i="18" s="1"/>
  <c r="G82" i="21"/>
  <c r="C36" i="18" s="1"/>
  <c r="B82" i="21"/>
  <c r="A36" i="18" s="1"/>
  <c r="K51" i="21"/>
  <c r="H51" i="21"/>
  <c r="G51" i="21"/>
  <c r="B51" i="21"/>
  <c r="B34" i="21"/>
  <c r="D34" i="21"/>
  <c r="D48" i="1" s="1"/>
  <c r="G34" i="21"/>
  <c r="H34" i="21"/>
  <c r="E4" i="18" s="1"/>
  <c r="J34" i="21"/>
  <c r="L48" i="1" s="1"/>
  <c r="K34" i="21"/>
  <c r="B35" i="21"/>
  <c r="D35" i="21"/>
  <c r="D49" i="1" s="1"/>
  <c r="G35" i="21"/>
  <c r="E5" i="9" s="1"/>
  <c r="H35" i="21"/>
  <c r="G5" i="9" s="1"/>
  <c r="J35" i="21"/>
  <c r="K35" i="21"/>
  <c r="D6" i="18" s="1"/>
  <c r="B36" i="21"/>
  <c r="D36" i="21"/>
  <c r="D50" i="1" s="1"/>
  <c r="G36" i="21"/>
  <c r="C7" i="18" s="1"/>
  <c r="H36" i="21"/>
  <c r="O7" i="10" s="1"/>
  <c r="J36" i="21"/>
  <c r="K36" i="21"/>
  <c r="D7" i="18" s="1"/>
  <c r="B37" i="21"/>
  <c r="D37" i="21"/>
  <c r="D51" i="1" s="1"/>
  <c r="G37" i="21"/>
  <c r="H37" i="21"/>
  <c r="E9" i="18" s="1"/>
  <c r="J37" i="21"/>
  <c r="L51" i="1" s="1"/>
  <c r="K37" i="21"/>
  <c r="B38" i="21"/>
  <c r="A14" i="18" s="1"/>
  <c r="D38" i="21"/>
  <c r="D52" i="1" s="1"/>
  <c r="G38" i="21"/>
  <c r="S38" i="21" s="1"/>
  <c r="S39" i="21" s="1"/>
  <c r="H38" i="21"/>
  <c r="J38" i="21"/>
  <c r="L52" i="1" s="1"/>
  <c r="K38" i="21"/>
  <c r="D14" i="18" s="1"/>
  <c r="B39" i="21"/>
  <c r="A15" i="18" s="1"/>
  <c r="D39" i="21"/>
  <c r="D53" i="1" s="1"/>
  <c r="H39" i="21"/>
  <c r="J39" i="21"/>
  <c r="L53" i="1" s="1"/>
  <c r="K39" i="21"/>
  <c r="B40" i="21"/>
  <c r="D40" i="21"/>
  <c r="D54" i="1" s="1"/>
  <c r="G40" i="21"/>
  <c r="C20" i="18" s="1"/>
  <c r="H40" i="21"/>
  <c r="J40" i="21"/>
  <c r="L54" i="1" s="1"/>
  <c r="K40" i="21"/>
  <c r="D20" i="18" s="1"/>
  <c r="B41" i="21"/>
  <c r="I12" i="10" s="1"/>
  <c r="D41" i="21"/>
  <c r="D55" i="1" s="1"/>
  <c r="G41" i="21"/>
  <c r="H41" i="21"/>
  <c r="J41" i="21"/>
  <c r="L55" i="1" s="1"/>
  <c r="K41" i="21"/>
  <c r="B42" i="21"/>
  <c r="D42" i="21"/>
  <c r="D56" i="1" s="1"/>
  <c r="G42" i="21"/>
  <c r="C22" i="18" s="1"/>
  <c r="H42" i="21"/>
  <c r="J42" i="21"/>
  <c r="L56" i="1" s="1"/>
  <c r="K42" i="21"/>
  <c r="D22" i="18" s="1"/>
  <c r="B43" i="21"/>
  <c r="A25" i="18" s="1"/>
  <c r="D43" i="21"/>
  <c r="D57" i="1" s="1"/>
  <c r="G43" i="21"/>
  <c r="H43" i="21"/>
  <c r="E25" i="18" s="1"/>
  <c r="J43" i="21"/>
  <c r="L57" i="1" s="1"/>
  <c r="K43" i="21"/>
  <c r="B44" i="21"/>
  <c r="D44" i="21"/>
  <c r="D58" i="1" s="1"/>
  <c r="G44" i="21"/>
  <c r="H44" i="21"/>
  <c r="J44" i="21"/>
  <c r="L58" i="1" s="1"/>
  <c r="K44" i="21"/>
  <c r="D27" i="18" s="1"/>
  <c r="B45" i="21"/>
  <c r="D45" i="21"/>
  <c r="D59" i="1" s="1"/>
  <c r="G45" i="21"/>
  <c r="C28" i="18" s="1"/>
  <c r="H45" i="21"/>
  <c r="J45" i="21"/>
  <c r="L59" i="1" s="1"/>
  <c r="K45" i="21"/>
  <c r="M16" i="10" s="1"/>
  <c r="B46" i="21"/>
  <c r="D46" i="21"/>
  <c r="D60" i="1" s="1"/>
  <c r="G46" i="21"/>
  <c r="C29" i="18" s="1"/>
  <c r="H46" i="21"/>
  <c r="O17" i="10" s="1"/>
  <c r="J46" i="21"/>
  <c r="L60" i="1" s="1"/>
  <c r="K46" i="21"/>
  <c r="K33" i="21"/>
  <c r="D3" i="18" s="1"/>
  <c r="J33" i="21"/>
  <c r="L47" i="1" s="1"/>
  <c r="H33" i="21"/>
  <c r="E3" i="18" s="1"/>
  <c r="G33" i="21"/>
  <c r="B33" i="21"/>
  <c r="A3" i="18" s="1"/>
  <c r="K4" i="21"/>
  <c r="H4" i="21"/>
  <c r="G4" i="21"/>
  <c r="B4" i="21"/>
  <c r="A5" i="18" s="1"/>
  <c r="D28" i="25" l="1"/>
  <c r="E28" i="25"/>
  <c r="C37" i="25"/>
  <c r="A46" i="25"/>
  <c r="H73" i="1"/>
  <c r="E42" i="10"/>
  <c r="I74" i="1"/>
  <c r="F43" i="10"/>
  <c r="E8" i="21"/>
  <c r="B22" i="9" s="1"/>
  <c r="B75" i="1"/>
  <c r="A44" i="10"/>
  <c r="L5" i="1"/>
  <c r="N5" i="1" s="1"/>
  <c r="L3" i="1"/>
  <c r="R13" i="21"/>
  <c r="L4" i="1"/>
  <c r="N4" i="1" s="1"/>
  <c r="F24" i="21"/>
  <c r="E24" i="21" s="1"/>
  <c r="C24" i="10" s="1"/>
  <c r="L12" i="1"/>
  <c r="N12" i="1" s="1"/>
  <c r="F16" i="21"/>
  <c r="D49" i="9" s="1"/>
  <c r="D50" i="9" s="1"/>
  <c r="B15" i="1"/>
  <c r="U16" i="23"/>
  <c r="T16" i="23" s="1"/>
  <c r="G5" i="1"/>
  <c r="L20" i="1"/>
  <c r="N20" i="1" s="1"/>
  <c r="G20" i="10"/>
  <c r="R4" i="21"/>
  <c r="U4" i="23"/>
  <c r="T4" i="23" s="1"/>
  <c r="Q33" i="21"/>
  <c r="V12" i="23"/>
  <c r="P41" i="21"/>
  <c r="AE8" i="23"/>
  <c r="R37" i="21"/>
  <c r="S37" i="21" s="1"/>
  <c r="H22" i="1"/>
  <c r="AE5" i="23"/>
  <c r="R34" i="21"/>
  <c r="S34" i="21" s="1"/>
  <c r="R63" i="21"/>
  <c r="V37" i="23"/>
  <c r="P85" i="21"/>
  <c r="U8" i="23"/>
  <c r="Q37" i="21"/>
  <c r="AE12" i="23"/>
  <c r="R41" i="21"/>
  <c r="V34" i="23"/>
  <c r="P82" i="21"/>
  <c r="AE34" i="23"/>
  <c r="S82" i="21" s="1"/>
  <c r="R82" i="21"/>
  <c r="C3" i="18"/>
  <c r="U9" i="23"/>
  <c r="F38" i="21" s="1"/>
  <c r="D20" i="9" s="1"/>
  <c r="Q38" i="21"/>
  <c r="AE13" i="23"/>
  <c r="R42" i="21"/>
  <c r="AE11" i="23"/>
  <c r="R40" i="21"/>
  <c r="AE37" i="23"/>
  <c r="S85" i="21" s="1"/>
  <c r="R85" i="21"/>
  <c r="AE41" i="23"/>
  <c r="R89" i="21"/>
  <c r="V38" i="23"/>
  <c r="P86" i="21"/>
  <c r="V35" i="23"/>
  <c r="Q83" i="21" s="1"/>
  <c r="P83" i="21"/>
  <c r="N115" i="1" s="1"/>
  <c r="AE38" i="23"/>
  <c r="S86" i="21" s="1"/>
  <c r="R86" i="21"/>
  <c r="F61" i="9"/>
  <c r="V41" i="23"/>
  <c r="P89" i="21"/>
  <c r="AE35" i="23"/>
  <c r="R83" i="21"/>
  <c r="AE14" i="23"/>
  <c r="R43" i="21"/>
  <c r="V11" i="23"/>
  <c r="P40" i="21"/>
  <c r="U5" i="23"/>
  <c r="Q34" i="21"/>
  <c r="AE16" i="23"/>
  <c r="AE17" i="23" s="1"/>
  <c r="R45" i="21"/>
  <c r="AE15" i="23"/>
  <c r="R44" i="21"/>
  <c r="AE43" i="23"/>
  <c r="R91" i="21"/>
  <c r="V43" i="23"/>
  <c r="P91" i="21"/>
  <c r="C92" i="1"/>
  <c r="G22" i="10"/>
  <c r="C6" i="10"/>
  <c r="E24" i="10"/>
  <c r="F27" i="10"/>
  <c r="R66" i="21"/>
  <c r="E9" i="21"/>
  <c r="B26" i="9" s="1"/>
  <c r="C93" i="1"/>
  <c r="F11" i="10"/>
  <c r="A19" i="10"/>
  <c r="L21" i="1"/>
  <c r="N21" i="1" s="1"/>
  <c r="L13" i="1"/>
  <c r="N13" i="1" s="1"/>
  <c r="H59" i="9"/>
  <c r="B8" i="18"/>
  <c r="B5" i="10"/>
  <c r="B23" i="18"/>
  <c r="B17" i="10"/>
  <c r="B11" i="18"/>
  <c r="B7" i="10"/>
  <c r="B24" i="18"/>
  <c r="B18" i="10"/>
  <c r="C35" i="10"/>
  <c r="B76" i="9"/>
  <c r="C76" i="9" s="1"/>
  <c r="C77" i="9" s="1"/>
  <c r="B12" i="18"/>
  <c r="B8" i="10"/>
  <c r="B26" i="18"/>
  <c r="B19" i="10"/>
  <c r="B19" i="18"/>
  <c r="B13" i="10"/>
  <c r="B17" i="18"/>
  <c r="B11" i="10"/>
  <c r="B10" i="18"/>
  <c r="B6" i="10"/>
  <c r="E23" i="21"/>
  <c r="D61" i="9"/>
  <c r="B13" i="18"/>
  <c r="B9" i="10"/>
  <c r="B16" i="18"/>
  <c r="B10" i="10"/>
  <c r="C25" i="18"/>
  <c r="E46" i="9"/>
  <c r="D9" i="18"/>
  <c r="M8" i="10"/>
  <c r="I44" i="10"/>
  <c r="A107" i="9"/>
  <c r="A58" i="18"/>
  <c r="E27" i="18"/>
  <c r="G52" i="9"/>
  <c r="E20" i="18"/>
  <c r="G33" i="9"/>
  <c r="O11" i="10"/>
  <c r="A6" i="18"/>
  <c r="A5" i="9"/>
  <c r="C33" i="18"/>
  <c r="E74" i="9"/>
  <c r="E75" i="9" s="1"/>
  <c r="O41" i="10"/>
  <c r="E53" i="18"/>
  <c r="M38" i="10"/>
  <c r="D47" i="18"/>
  <c r="F90" i="9"/>
  <c r="G90" i="9"/>
  <c r="G39" i="21"/>
  <c r="S10" i="23"/>
  <c r="C27" i="18"/>
  <c r="L15" i="10"/>
  <c r="D4" i="18"/>
  <c r="F4" i="9"/>
  <c r="M5" i="10"/>
  <c r="E33" i="18"/>
  <c r="G74" i="9"/>
  <c r="L41" i="10"/>
  <c r="E96" i="9"/>
  <c r="C53" i="18"/>
  <c r="I40" i="10"/>
  <c r="A49" i="18"/>
  <c r="A92" i="9"/>
  <c r="L37" i="10"/>
  <c r="C34" i="18"/>
  <c r="E73" i="9"/>
  <c r="I36" i="10"/>
  <c r="A38" i="18"/>
  <c r="A72" i="9"/>
  <c r="C5" i="18"/>
  <c r="E8" i="9"/>
  <c r="E9" i="9" s="1"/>
  <c r="D29" i="18"/>
  <c r="F54" i="9"/>
  <c r="E28" i="18"/>
  <c r="O16" i="10"/>
  <c r="E21" i="18"/>
  <c r="G34" i="9"/>
  <c r="G51" i="1"/>
  <c r="C9" i="18"/>
  <c r="L8" i="10"/>
  <c r="A7" i="18"/>
  <c r="I7" i="10"/>
  <c r="D33" i="18"/>
  <c r="F74" i="9"/>
  <c r="O42" i="10"/>
  <c r="E54" i="18"/>
  <c r="M39" i="10"/>
  <c r="F91" i="9"/>
  <c r="G91" i="9"/>
  <c r="D48" i="18"/>
  <c r="O38" i="10"/>
  <c r="E47" i="18"/>
  <c r="M35" i="10"/>
  <c r="D37" i="18"/>
  <c r="F71" i="9"/>
  <c r="G71" i="9"/>
  <c r="O92" i="21"/>
  <c r="M124" i="1" s="1"/>
  <c r="J107" i="9"/>
  <c r="M44" i="10"/>
  <c r="F107" i="9"/>
  <c r="G107" i="9"/>
  <c r="D58" i="18"/>
  <c r="O43" i="10"/>
  <c r="E57" i="18"/>
  <c r="A59" i="9"/>
  <c r="A21" i="10"/>
  <c r="A19" i="18"/>
  <c r="A41" i="9"/>
  <c r="A13" i="10"/>
  <c r="A8" i="18"/>
  <c r="A10" i="9"/>
  <c r="A5" i="10"/>
  <c r="C11" i="10"/>
  <c r="B35" i="9"/>
  <c r="F27" i="21"/>
  <c r="E65" i="9"/>
  <c r="F19" i="21"/>
  <c r="C26" i="18"/>
  <c r="E57" i="9"/>
  <c r="C17" i="18"/>
  <c r="E35" i="9"/>
  <c r="E36" i="9" s="1"/>
  <c r="E37" i="9" s="1"/>
  <c r="G65" i="9"/>
  <c r="G27" i="10"/>
  <c r="E26" i="18"/>
  <c r="G57" i="9"/>
  <c r="G19" i="10"/>
  <c r="J10" i="1"/>
  <c r="E17" i="18"/>
  <c r="G35" i="9"/>
  <c r="G11" i="10"/>
  <c r="D8" i="18"/>
  <c r="E5" i="10"/>
  <c r="F16" i="18"/>
  <c r="F10" i="10"/>
  <c r="D19" i="18"/>
  <c r="E13" i="10"/>
  <c r="F24" i="18"/>
  <c r="H55" i="9"/>
  <c r="F18" i="10"/>
  <c r="I67" i="1"/>
  <c r="F39" i="18"/>
  <c r="G84" i="9"/>
  <c r="E41" i="18"/>
  <c r="A98" i="9"/>
  <c r="A44" i="18"/>
  <c r="F98" i="9"/>
  <c r="D44" i="18"/>
  <c r="K74" i="1"/>
  <c r="J103" i="9"/>
  <c r="A52" i="18"/>
  <c r="A110" i="9"/>
  <c r="E56" i="18"/>
  <c r="G112" i="9"/>
  <c r="G116" i="9"/>
  <c r="D60" i="18"/>
  <c r="F119" i="9"/>
  <c r="G121" i="9"/>
  <c r="I93" i="1"/>
  <c r="R76" i="21"/>
  <c r="I123" i="9"/>
  <c r="A123" i="9"/>
  <c r="F9" i="10"/>
  <c r="E11" i="10"/>
  <c r="C13" i="10"/>
  <c r="F20" i="10"/>
  <c r="A28" i="10"/>
  <c r="O5" i="10"/>
  <c r="O15" i="10"/>
  <c r="E53" i="9"/>
  <c r="F7" i="9"/>
  <c r="F5" i="9"/>
  <c r="G7" i="9"/>
  <c r="H61" i="9"/>
  <c r="A60" i="9"/>
  <c r="A58" i="9"/>
  <c r="F39" i="9"/>
  <c r="C30" i="9"/>
  <c r="C31" i="9" s="1"/>
  <c r="C32" i="9" s="1"/>
  <c r="D14" i="9"/>
  <c r="D15" i="9" s="1"/>
  <c r="D16" i="9" s="1"/>
  <c r="D17" i="9" s="1"/>
  <c r="D18" i="9" s="1"/>
  <c r="D19" i="9" s="1"/>
  <c r="G66" i="9"/>
  <c r="A18" i="18"/>
  <c r="A39" i="9"/>
  <c r="E26" i="21"/>
  <c r="D64" i="9"/>
  <c r="F18" i="21"/>
  <c r="C24" i="18"/>
  <c r="C16" i="18"/>
  <c r="E30" i="9"/>
  <c r="E31" i="9" s="1"/>
  <c r="E32" i="9" s="1"/>
  <c r="E24" i="18"/>
  <c r="G55" i="9"/>
  <c r="F19" i="18"/>
  <c r="H41" i="9"/>
  <c r="A40" i="18"/>
  <c r="A80" i="9"/>
  <c r="E42" i="18"/>
  <c r="G87" i="9"/>
  <c r="E59" i="18"/>
  <c r="G113" i="9"/>
  <c r="G117" i="9"/>
  <c r="A119" i="9"/>
  <c r="A60" i="18"/>
  <c r="A120" i="9"/>
  <c r="F120" i="9"/>
  <c r="C90" i="1"/>
  <c r="V17" i="23"/>
  <c r="S17" i="23"/>
  <c r="F13" i="10"/>
  <c r="D15" i="10"/>
  <c r="D26" i="10"/>
  <c r="I6" i="10"/>
  <c r="I10" i="10"/>
  <c r="I14" i="10"/>
  <c r="L16" i="10"/>
  <c r="A21" i="9"/>
  <c r="E7" i="9"/>
  <c r="B60" i="1"/>
  <c r="A29" i="18"/>
  <c r="E7" i="18"/>
  <c r="G6" i="9"/>
  <c r="A74" i="9"/>
  <c r="A33" i="18"/>
  <c r="L40" i="10"/>
  <c r="E92" i="9"/>
  <c r="C49" i="18"/>
  <c r="L36" i="10"/>
  <c r="E72" i="9"/>
  <c r="C38" i="18"/>
  <c r="D21" i="18"/>
  <c r="M12" i="10"/>
  <c r="M42" i="10"/>
  <c r="D54" i="18"/>
  <c r="F97" i="9"/>
  <c r="G97" i="9"/>
  <c r="O37" i="10"/>
  <c r="E34" i="18"/>
  <c r="M43" i="10"/>
  <c r="D57" i="18"/>
  <c r="F106" i="9"/>
  <c r="G106" i="9"/>
  <c r="E5" i="18"/>
  <c r="G8" i="9"/>
  <c r="A27" i="18"/>
  <c r="I15" i="10"/>
  <c r="A52" i="9"/>
  <c r="C21" i="18"/>
  <c r="L12" i="10"/>
  <c r="E34" i="9"/>
  <c r="A20" i="18"/>
  <c r="I11" i="10"/>
  <c r="E14" i="18"/>
  <c r="O9" i="10"/>
  <c r="L42" i="10"/>
  <c r="C54" i="18"/>
  <c r="E97" i="9"/>
  <c r="I41" i="10"/>
  <c r="A96" i="9"/>
  <c r="A53" i="18"/>
  <c r="L38" i="10"/>
  <c r="C47" i="18"/>
  <c r="E90" i="9"/>
  <c r="I37" i="10"/>
  <c r="A34" i="18"/>
  <c r="A73" i="9"/>
  <c r="O91" i="21"/>
  <c r="J106" i="9"/>
  <c r="L43" i="10"/>
  <c r="C57" i="18"/>
  <c r="E106" i="9"/>
  <c r="E16" i="18"/>
  <c r="G30" i="9"/>
  <c r="G52" i="21"/>
  <c r="Q52" i="21" s="1"/>
  <c r="F80" i="9"/>
  <c r="D40" i="18"/>
  <c r="D5" i="18"/>
  <c r="F8" i="9"/>
  <c r="J60" i="1"/>
  <c r="E29" i="18"/>
  <c r="D25" i="18"/>
  <c r="F46" i="9"/>
  <c r="M14" i="10"/>
  <c r="E22" i="18"/>
  <c r="O13" i="10"/>
  <c r="D15" i="18"/>
  <c r="F21" i="9"/>
  <c r="M10" i="10"/>
  <c r="C14" i="18"/>
  <c r="E20" i="9"/>
  <c r="A9" i="18"/>
  <c r="A7" i="9"/>
  <c r="C4" i="18"/>
  <c r="E4" i="9"/>
  <c r="M40" i="10"/>
  <c r="F92" i="9"/>
  <c r="G92" i="9"/>
  <c r="D49" i="18"/>
  <c r="O39" i="10"/>
  <c r="E48" i="18"/>
  <c r="M36" i="10"/>
  <c r="F72" i="9"/>
  <c r="G72" i="9"/>
  <c r="D38" i="18"/>
  <c r="O35" i="10"/>
  <c r="E37" i="18"/>
  <c r="O44" i="10"/>
  <c r="E58" i="18"/>
  <c r="H83" i="1"/>
  <c r="T5" i="23"/>
  <c r="F34" i="21"/>
  <c r="D4" i="9" s="1"/>
  <c r="B26" i="1"/>
  <c r="A65" i="9"/>
  <c r="A17" i="18"/>
  <c r="A35" i="9"/>
  <c r="F17" i="21"/>
  <c r="C23" i="18"/>
  <c r="C13" i="18"/>
  <c r="E26" i="9"/>
  <c r="E27" i="9" s="1"/>
  <c r="E28" i="9" s="1"/>
  <c r="E29" i="9" s="1"/>
  <c r="E23" i="18"/>
  <c r="G51" i="9"/>
  <c r="E13" i="18"/>
  <c r="G26" i="9"/>
  <c r="D26" i="18"/>
  <c r="F57" i="9"/>
  <c r="G35" i="10"/>
  <c r="G76" i="9"/>
  <c r="E35" i="18"/>
  <c r="I68" i="1"/>
  <c r="F40" i="18"/>
  <c r="F101" i="9"/>
  <c r="D45" i="18"/>
  <c r="A55" i="18"/>
  <c r="A111" i="9"/>
  <c r="H79" i="1"/>
  <c r="F111" i="9"/>
  <c r="D55" i="18"/>
  <c r="L93" i="1"/>
  <c r="N93" i="1" s="1"/>
  <c r="F122" i="9"/>
  <c r="A122" i="9"/>
  <c r="B90" i="1"/>
  <c r="C10" i="10"/>
  <c r="A12" i="10"/>
  <c r="E15" i="10"/>
  <c r="D17" i="10"/>
  <c r="D19" i="10"/>
  <c r="A23" i="10"/>
  <c r="F24" i="10"/>
  <c r="E26" i="10"/>
  <c r="E28" i="10"/>
  <c r="I8" i="10"/>
  <c r="F52" i="9"/>
  <c r="F38" i="9"/>
  <c r="F33" i="9"/>
  <c r="G3" i="9"/>
  <c r="G4" i="9"/>
  <c r="E61" i="9"/>
  <c r="G59" i="9"/>
  <c r="E42" i="9"/>
  <c r="E43" i="9" s="1"/>
  <c r="E44" i="9" s="1"/>
  <c r="K9" i="1"/>
  <c r="U43" i="23"/>
  <c r="A64" i="9"/>
  <c r="A26" i="10"/>
  <c r="A24" i="18"/>
  <c r="A55" i="9"/>
  <c r="A18" i="10"/>
  <c r="A16" i="18"/>
  <c r="A30" i="9"/>
  <c r="A10" i="10"/>
  <c r="F25" i="21"/>
  <c r="C12" i="18"/>
  <c r="E22" i="9"/>
  <c r="E23" i="9" s="1"/>
  <c r="E24" i="9" s="1"/>
  <c r="E25" i="9" s="1"/>
  <c r="D8" i="10"/>
  <c r="G49" i="9"/>
  <c r="G16" i="10"/>
  <c r="E12" i="18"/>
  <c r="G22" i="9"/>
  <c r="G8" i="10"/>
  <c r="D10" i="18"/>
  <c r="E6" i="10"/>
  <c r="F42" i="9"/>
  <c r="E14" i="10"/>
  <c r="F22" i="10"/>
  <c r="H60" i="9"/>
  <c r="F63" i="9"/>
  <c r="E25" i="10"/>
  <c r="D41" i="18"/>
  <c r="F84" i="9"/>
  <c r="F45" i="18"/>
  <c r="H103" i="9"/>
  <c r="F46" i="18"/>
  <c r="H111" i="9"/>
  <c r="F55" i="18"/>
  <c r="D56" i="18"/>
  <c r="F112" i="9"/>
  <c r="F116" i="9"/>
  <c r="R70" i="21"/>
  <c r="I117" i="9"/>
  <c r="A121" i="9"/>
  <c r="H89" i="1"/>
  <c r="F121" i="9"/>
  <c r="R75" i="21"/>
  <c r="I122" i="9"/>
  <c r="B93" i="1"/>
  <c r="L90" i="1"/>
  <c r="N90" i="1" s="1"/>
  <c r="B58" i="18"/>
  <c r="J44" i="10"/>
  <c r="E8" i="10"/>
  <c r="D10" i="10"/>
  <c r="B12" i="10"/>
  <c r="A14" i="10"/>
  <c r="A16" i="10"/>
  <c r="F17" i="10"/>
  <c r="E19" i="10"/>
  <c r="G26" i="10"/>
  <c r="F28" i="10"/>
  <c r="M6" i="10"/>
  <c r="L14" i="10"/>
  <c r="E54" i="9"/>
  <c r="E52" i="9"/>
  <c r="E38" i="9"/>
  <c r="E33" i="9"/>
  <c r="F20" i="9"/>
  <c r="F6" i="9"/>
  <c r="G54" i="9"/>
  <c r="F35" i="9"/>
  <c r="C26" i="9"/>
  <c r="C27" i="9" s="1"/>
  <c r="C28" i="9" s="1"/>
  <c r="C29" i="9" s="1"/>
  <c r="D12" i="9"/>
  <c r="D13" i="9" s="1"/>
  <c r="A22" i="18"/>
  <c r="A38" i="9"/>
  <c r="I39" i="10"/>
  <c r="A91" i="9"/>
  <c r="A48" i="18"/>
  <c r="I35" i="10"/>
  <c r="A37" i="18"/>
  <c r="A71" i="9"/>
  <c r="H59" i="1"/>
  <c r="D28" i="18"/>
  <c r="A28" i="18"/>
  <c r="A53" i="9"/>
  <c r="I16" i="10"/>
  <c r="A21" i="18"/>
  <c r="A34" i="9"/>
  <c r="E6" i="18"/>
  <c r="O6" i="10"/>
  <c r="I42" i="10"/>
  <c r="A54" i="18"/>
  <c r="A97" i="9"/>
  <c r="L39" i="10"/>
  <c r="E91" i="9"/>
  <c r="C48" i="18"/>
  <c r="I38" i="10"/>
  <c r="A90" i="9"/>
  <c r="A47" i="18"/>
  <c r="L35" i="10"/>
  <c r="C37" i="18"/>
  <c r="E71" i="9"/>
  <c r="G124" i="1"/>
  <c r="L44" i="10"/>
  <c r="E107" i="9"/>
  <c r="C58" i="18"/>
  <c r="E15" i="18"/>
  <c r="G21" i="9"/>
  <c r="C6" i="18"/>
  <c r="L6" i="10"/>
  <c r="A4" i="18"/>
  <c r="I5" i="10"/>
  <c r="M41" i="10"/>
  <c r="D53" i="18"/>
  <c r="G96" i="9"/>
  <c r="F96" i="9"/>
  <c r="O40" i="10"/>
  <c r="E49" i="18"/>
  <c r="M37" i="10"/>
  <c r="G73" i="9"/>
  <c r="D34" i="18"/>
  <c r="F73" i="9"/>
  <c r="O36" i="10"/>
  <c r="E38" i="18"/>
  <c r="I43" i="10"/>
  <c r="A57" i="18"/>
  <c r="A106" i="9"/>
  <c r="A63" i="9"/>
  <c r="A25" i="10"/>
  <c r="A23" i="18"/>
  <c r="A17" i="10"/>
  <c r="A51" i="9"/>
  <c r="A13" i="18"/>
  <c r="A26" i="9"/>
  <c r="A9" i="10"/>
  <c r="B62" i="9"/>
  <c r="C62" i="9"/>
  <c r="B14" i="9"/>
  <c r="C7" i="10"/>
  <c r="G6" i="1"/>
  <c r="Q6" i="1" s="1"/>
  <c r="C11" i="18"/>
  <c r="E14" i="9"/>
  <c r="E15" i="9" s="1"/>
  <c r="E16" i="9" s="1"/>
  <c r="E17" i="9" s="1"/>
  <c r="E18" i="9" s="1"/>
  <c r="E19" i="9" s="1"/>
  <c r="G23" i="10"/>
  <c r="G61" i="9"/>
  <c r="G47" i="9"/>
  <c r="G15" i="10"/>
  <c r="E11" i="18"/>
  <c r="G14" i="9"/>
  <c r="G7" i="10"/>
  <c r="F10" i="18"/>
  <c r="F6" i="10"/>
  <c r="D13" i="18"/>
  <c r="E9" i="10"/>
  <c r="D23" i="18"/>
  <c r="F51" i="9"/>
  <c r="E17" i="10"/>
  <c r="F41" i="18"/>
  <c r="A46" i="18"/>
  <c r="A103" i="9"/>
  <c r="A50" i="18"/>
  <c r="A104" i="9"/>
  <c r="G108" i="9"/>
  <c r="F56" i="18"/>
  <c r="H112" i="9"/>
  <c r="H116" i="9"/>
  <c r="F124" i="9"/>
  <c r="H92" i="1"/>
  <c r="A92" i="1" s="1"/>
  <c r="A124" i="9"/>
  <c r="J122" i="9"/>
  <c r="K90" i="1"/>
  <c r="K93" i="1"/>
  <c r="K92" i="1"/>
  <c r="L91" i="1"/>
  <c r="N91" i="1" s="1"/>
  <c r="F8" i="10"/>
  <c r="E10" i="10"/>
  <c r="E12" i="10"/>
  <c r="G17" i="10"/>
  <c r="D23" i="10"/>
  <c r="A27" i="10"/>
  <c r="O8" i="10"/>
  <c r="O12" i="10"/>
  <c r="I17" i="10"/>
  <c r="A54" i="9"/>
  <c r="A33" i="9"/>
  <c r="E6" i="9"/>
  <c r="G53" i="9"/>
  <c r="G62" i="9"/>
  <c r="E49" i="9"/>
  <c r="E50" i="9" s="1"/>
  <c r="D35" i="9"/>
  <c r="D36" i="9" s="1"/>
  <c r="D37" i="9" s="1"/>
  <c r="F22" i="9"/>
  <c r="C12" i="9"/>
  <c r="C13" i="9" s="1"/>
  <c r="A12" i="18"/>
  <c r="A22" i="9"/>
  <c r="F22" i="21"/>
  <c r="E60" i="9"/>
  <c r="E14" i="21"/>
  <c r="D42" i="9"/>
  <c r="D43" i="9" s="1"/>
  <c r="D44" i="9" s="1"/>
  <c r="C10" i="18"/>
  <c r="E12" i="9"/>
  <c r="E13" i="9" s="1"/>
  <c r="E10" i="18"/>
  <c r="G12" i="9"/>
  <c r="F42" i="18"/>
  <c r="E44" i="18"/>
  <c r="G98" i="9"/>
  <c r="F59" i="18"/>
  <c r="H113" i="9"/>
  <c r="A117" i="9"/>
  <c r="H117" i="9"/>
  <c r="E60" i="18"/>
  <c r="G119" i="9"/>
  <c r="I124" i="9"/>
  <c r="L92" i="1"/>
  <c r="N92" i="1" s="1"/>
  <c r="H90" i="1"/>
  <c r="C5" i="10"/>
  <c r="G10" i="10"/>
  <c r="F12" i="10"/>
  <c r="D14" i="10"/>
  <c r="A20" i="10"/>
  <c r="D25" i="10"/>
  <c r="D27" i="10"/>
  <c r="I9" i="10"/>
  <c r="O10" i="10"/>
  <c r="I13" i="10"/>
  <c r="O14" i="10"/>
  <c r="L17" i="10"/>
  <c r="A20" i="9"/>
  <c r="G46" i="9"/>
  <c r="E62" i="9"/>
  <c r="A57" i="9"/>
  <c r="F41" i="9"/>
  <c r="C35" i="9"/>
  <c r="C36" i="9" s="1"/>
  <c r="C37" i="9" s="1"/>
  <c r="F10" i="9"/>
  <c r="V40" i="23"/>
  <c r="V39" i="23"/>
  <c r="A11" i="18"/>
  <c r="A14" i="9"/>
  <c r="E16" i="21"/>
  <c r="F21" i="21"/>
  <c r="E59" i="9"/>
  <c r="D21" i="10"/>
  <c r="C19" i="18"/>
  <c r="D13" i="10"/>
  <c r="E41" i="9"/>
  <c r="C8" i="18"/>
  <c r="D5" i="10"/>
  <c r="E10" i="9"/>
  <c r="E11" i="9" s="1"/>
  <c r="E19" i="18"/>
  <c r="G41" i="9"/>
  <c r="E8" i="18"/>
  <c r="G10" i="9"/>
  <c r="B66" i="1"/>
  <c r="A35" i="10"/>
  <c r="A35" i="18"/>
  <c r="A76" i="9"/>
  <c r="F35" i="10"/>
  <c r="F35" i="18"/>
  <c r="A93" i="9"/>
  <c r="A43" i="18"/>
  <c r="D43" i="18"/>
  <c r="F93" i="9"/>
  <c r="A51" i="18"/>
  <c r="A105" i="9"/>
  <c r="F105" i="9"/>
  <c r="D51" i="18"/>
  <c r="A115" i="9"/>
  <c r="H82" i="1"/>
  <c r="F115" i="9"/>
  <c r="A118" i="9"/>
  <c r="F5" i="10"/>
  <c r="D7" i="10"/>
  <c r="C9" i="10"/>
  <c r="A11" i="10"/>
  <c r="G14" i="10"/>
  <c r="E16" i="10"/>
  <c r="D18" i="10"/>
  <c r="A24" i="10"/>
  <c r="F25" i="10"/>
  <c r="E27" i="10"/>
  <c r="L5" i="10"/>
  <c r="L7" i="10"/>
  <c r="L9" i="10"/>
  <c r="L11" i="10"/>
  <c r="L13" i="10"/>
  <c r="M15" i="10"/>
  <c r="M17" i="10"/>
  <c r="F34" i="9"/>
  <c r="A6" i="9"/>
  <c r="A4" i="9"/>
  <c r="G38" i="9"/>
  <c r="D62" i="9"/>
  <c r="F60" i="9"/>
  <c r="E55" i="9"/>
  <c r="E56" i="9" s="1"/>
  <c r="D41" i="9"/>
  <c r="F30" i="9"/>
  <c r="D10" i="9"/>
  <c r="D11" i="9" s="1"/>
  <c r="E64" i="9"/>
  <c r="A10" i="18"/>
  <c r="A12" i="9"/>
  <c r="F28" i="21"/>
  <c r="D28" i="10"/>
  <c r="F20" i="21"/>
  <c r="E58" i="9"/>
  <c r="D20" i="10"/>
  <c r="F12" i="21"/>
  <c r="C18" i="18"/>
  <c r="D12" i="10"/>
  <c r="E39" i="9"/>
  <c r="E40" i="9" s="1"/>
  <c r="E18" i="18"/>
  <c r="G39" i="9"/>
  <c r="K4" i="1"/>
  <c r="J10" i="9"/>
  <c r="F11" i="18"/>
  <c r="F7" i="10"/>
  <c r="D24" i="18"/>
  <c r="F55" i="9"/>
  <c r="E21" i="10"/>
  <c r="F59" i="9"/>
  <c r="K23" i="1"/>
  <c r="J62" i="9"/>
  <c r="A78" i="9"/>
  <c r="A39" i="18"/>
  <c r="G101" i="9"/>
  <c r="E45" i="18"/>
  <c r="G103" i="9"/>
  <c r="E46" i="18"/>
  <c r="F51" i="18"/>
  <c r="H105" i="9"/>
  <c r="F108" i="9"/>
  <c r="A76" i="21"/>
  <c r="F123" i="9"/>
  <c r="H91" i="1"/>
  <c r="A91" i="1" s="1"/>
  <c r="C91" i="1"/>
  <c r="G5" i="10"/>
  <c r="E7" i="10"/>
  <c r="D9" i="10"/>
  <c r="A15" i="10"/>
  <c r="E18" i="10"/>
  <c r="E20" i="10"/>
  <c r="G25" i="10"/>
  <c r="M7" i="10"/>
  <c r="M9" i="10"/>
  <c r="M11" i="10"/>
  <c r="M13" i="10"/>
  <c r="F53" i="9"/>
  <c r="A46" i="9"/>
  <c r="A8" i="9"/>
  <c r="G20" i="9"/>
  <c r="C41" i="9"/>
  <c r="D30" i="9"/>
  <c r="D31" i="9" s="1"/>
  <c r="D32" i="9" s="1"/>
  <c r="F14" i="9"/>
  <c r="C10" i="9"/>
  <c r="C11" i="9" s="1"/>
  <c r="E35" i="10"/>
  <c r="F76" i="9"/>
  <c r="D35" i="18"/>
  <c r="J67" i="1"/>
  <c r="E39" i="18"/>
  <c r="G78" i="9"/>
  <c r="A41" i="18"/>
  <c r="A84" i="9"/>
  <c r="F43" i="18"/>
  <c r="H74" i="1"/>
  <c r="F103" i="9"/>
  <c r="D46" i="18"/>
  <c r="J75" i="1"/>
  <c r="E50" i="18"/>
  <c r="G104" i="9"/>
  <c r="A108" i="9"/>
  <c r="G110" i="9"/>
  <c r="E52" i="18"/>
  <c r="A112" i="9"/>
  <c r="A56" i="18"/>
  <c r="H115" i="9"/>
  <c r="F117" i="9"/>
  <c r="G118" i="9"/>
  <c r="H120" i="9"/>
  <c r="A77" i="21"/>
  <c r="G124" i="9"/>
  <c r="H123" i="9"/>
  <c r="A75" i="21"/>
  <c r="G122" i="9"/>
  <c r="K91" i="1"/>
  <c r="F26" i="10"/>
  <c r="D39" i="18"/>
  <c r="F78" i="9"/>
  <c r="E40" i="18"/>
  <c r="G80" i="9"/>
  <c r="A42" i="18"/>
  <c r="A87" i="9"/>
  <c r="F44" i="18"/>
  <c r="D50" i="18"/>
  <c r="F104" i="9"/>
  <c r="E51" i="18"/>
  <c r="G105" i="9"/>
  <c r="F110" i="9"/>
  <c r="D52" i="18"/>
  <c r="G111" i="9"/>
  <c r="E55" i="18"/>
  <c r="A59" i="18"/>
  <c r="A113" i="9"/>
  <c r="F118" i="9"/>
  <c r="H121" i="9"/>
  <c r="H70" i="1"/>
  <c r="D42" i="18"/>
  <c r="F87" i="9"/>
  <c r="J71" i="1"/>
  <c r="E43" i="18"/>
  <c r="G93" i="9"/>
  <c r="A45" i="18"/>
  <c r="A101" i="9"/>
  <c r="R59" i="21"/>
  <c r="I101" i="9"/>
  <c r="I75" i="1"/>
  <c r="F50" i="18"/>
  <c r="H104" i="9"/>
  <c r="H110" i="9"/>
  <c r="F52" i="18"/>
  <c r="F113" i="9"/>
  <c r="D59" i="18"/>
  <c r="A116" i="9"/>
  <c r="R69" i="21"/>
  <c r="I116" i="9"/>
  <c r="H118" i="9"/>
  <c r="G120" i="9"/>
  <c r="H124" i="9"/>
  <c r="G123" i="9"/>
  <c r="H122" i="9"/>
  <c r="H93" i="1"/>
  <c r="A93" i="1" s="1"/>
  <c r="J90" i="1"/>
  <c r="B57" i="18"/>
  <c r="J43" i="10"/>
  <c r="V42" i="23"/>
  <c r="G115" i="9"/>
  <c r="V36" i="23"/>
  <c r="U35" i="23"/>
  <c r="T35" i="23" s="1"/>
  <c r="F44" i="21"/>
  <c r="D52" i="9" s="1"/>
  <c r="F37" i="21"/>
  <c r="D7" i="9" s="1"/>
  <c r="T8" i="23"/>
  <c r="I66" i="9"/>
  <c r="I39" i="9"/>
  <c r="L19" i="1"/>
  <c r="N19" i="1" s="1"/>
  <c r="F15" i="21"/>
  <c r="I76" i="1"/>
  <c r="I83" i="1"/>
  <c r="I79" i="1"/>
  <c r="V10" i="23"/>
  <c r="E35" i="23"/>
  <c r="F52" i="21" s="1"/>
  <c r="D76" i="9" s="1"/>
  <c r="D77" i="9" s="1"/>
  <c r="L73" i="1"/>
  <c r="H69" i="1"/>
  <c r="AD6" i="23"/>
  <c r="I69" i="1"/>
  <c r="AC5" i="23"/>
  <c r="P34" i="21" s="1"/>
  <c r="N48" i="1" s="1"/>
  <c r="AD4" i="23"/>
  <c r="L67" i="1"/>
  <c r="J66" i="1"/>
  <c r="L79" i="1"/>
  <c r="U14" i="23"/>
  <c r="U13" i="23"/>
  <c r="K82" i="1"/>
  <c r="H76" i="1"/>
  <c r="B85" i="1"/>
  <c r="C88" i="1"/>
  <c r="L77" i="1"/>
  <c r="B70" i="1"/>
  <c r="B89" i="1"/>
  <c r="L81" i="1"/>
  <c r="B74" i="1"/>
  <c r="K73" i="1"/>
  <c r="J85" i="1"/>
  <c r="K88" i="1"/>
  <c r="J88" i="1"/>
  <c r="J73" i="1"/>
  <c r="B76" i="1"/>
  <c r="J87" i="1"/>
  <c r="I72" i="1"/>
  <c r="K68" i="1"/>
  <c r="B72" i="1"/>
  <c r="H87" i="1"/>
  <c r="K84" i="1"/>
  <c r="B73" i="1"/>
  <c r="K86" i="1"/>
  <c r="H88" i="1"/>
  <c r="L80" i="1"/>
  <c r="I66" i="1"/>
  <c r="K85" i="1"/>
  <c r="K70" i="1"/>
  <c r="K77" i="1"/>
  <c r="R67" i="21"/>
  <c r="I85" i="1"/>
  <c r="J86" i="1"/>
  <c r="B83" i="1"/>
  <c r="B81" i="1"/>
  <c r="J79" i="1"/>
  <c r="L70" i="1"/>
  <c r="J68" i="1"/>
  <c r="B67" i="1"/>
  <c r="L89" i="1"/>
  <c r="H86" i="1"/>
  <c r="L76" i="1"/>
  <c r="L74" i="1"/>
  <c r="I84" i="1"/>
  <c r="K80" i="1"/>
  <c r="L85" i="1"/>
  <c r="I87" i="1"/>
  <c r="H80" i="1"/>
  <c r="B79" i="1"/>
  <c r="J54" i="1"/>
  <c r="C84" i="1"/>
  <c r="R68" i="21"/>
  <c r="K22" i="1"/>
  <c r="J50" i="1"/>
  <c r="C85" i="1"/>
  <c r="L75" i="1"/>
  <c r="R65" i="21"/>
  <c r="C86" i="1"/>
  <c r="J81" i="1"/>
  <c r="L78" i="1"/>
  <c r="J70" i="1"/>
  <c r="R64" i="21"/>
  <c r="K21" i="1"/>
  <c r="H72" i="1"/>
  <c r="R57" i="21"/>
  <c r="J24" i="1"/>
  <c r="L82" i="1"/>
  <c r="H66" i="1"/>
  <c r="R56" i="21"/>
  <c r="C21" i="1"/>
  <c r="R74" i="21"/>
  <c r="R62" i="21"/>
  <c r="C6" i="1"/>
  <c r="O4" i="10"/>
  <c r="G53" i="1"/>
  <c r="B48" i="1"/>
  <c r="J120" i="1"/>
  <c r="J117" i="1"/>
  <c r="C13" i="1"/>
  <c r="L50" i="1"/>
  <c r="H121" i="1"/>
  <c r="G18" i="1"/>
  <c r="Q18" i="1" s="1"/>
  <c r="J19" i="1"/>
  <c r="R71" i="21"/>
  <c r="C19" i="1"/>
  <c r="J74" i="1"/>
  <c r="G27" i="1"/>
  <c r="Q27" i="1" s="1"/>
  <c r="K71" i="1"/>
  <c r="H118" i="1"/>
  <c r="B5" i="1"/>
  <c r="B24" i="1"/>
  <c r="K27" i="1"/>
  <c r="H24" i="1"/>
  <c r="K87" i="1"/>
  <c r="C35" i="23"/>
  <c r="C52" i="21" s="1"/>
  <c r="D4" i="10"/>
  <c r="H52" i="1"/>
  <c r="G121" i="1"/>
  <c r="B120" i="1"/>
  <c r="G118" i="1"/>
  <c r="B117" i="1"/>
  <c r="K6" i="1"/>
  <c r="C11" i="1"/>
  <c r="B10" i="1"/>
  <c r="G49" i="1"/>
  <c r="J80" i="1"/>
  <c r="I89" i="1"/>
  <c r="J84" i="1"/>
  <c r="K75" i="1"/>
  <c r="J119" i="1"/>
  <c r="J115" i="1"/>
  <c r="C15" i="1"/>
  <c r="B82" i="1"/>
  <c r="H78" i="1"/>
  <c r="H65" i="1"/>
  <c r="H116" i="1"/>
  <c r="B18" i="1"/>
  <c r="H5" i="1"/>
  <c r="B87" i="1"/>
  <c r="B68" i="1"/>
  <c r="J122" i="1"/>
  <c r="B9" i="1"/>
  <c r="K14" i="1"/>
  <c r="E4" i="10"/>
  <c r="B118" i="1"/>
  <c r="G115" i="1"/>
  <c r="A3" i="9"/>
  <c r="L49" i="1"/>
  <c r="G114" i="1"/>
  <c r="L34" i="10"/>
  <c r="E70" i="9"/>
  <c r="H120" i="1"/>
  <c r="H117" i="1"/>
  <c r="J116" i="1"/>
  <c r="B7" i="1"/>
  <c r="G10" i="1"/>
  <c r="Q10" i="1" s="1"/>
  <c r="H25" i="1"/>
  <c r="H123" i="1"/>
  <c r="B123" i="1"/>
  <c r="I8" i="1"/>
  <c r="J76" i="1"/>
  <c r="R58" i="21"/>
  <c r="L72" i="1"/>
  <c r="B69" i="1"/>
  <c r="G4" i="10"/>
  <c r="I7" i="1"/>
  <c r="K13" i="1"/>
  <c r="K15" i="1"/>
  <c r="C124" i="1"/>
  <c r="C9" i="1"/>
  <c r="B114" i="1"/>
  <c r="I34" i="10"/>
  <c r="A70" i="9"/>
  <c r="G122" i="1"/>
  <c r="B121" i="1"/>
  <c r="G119" i="1"/>
  <c r="C22" i="1"/>
  <c r="K24" i="1"/>
  <c r="I25" i="1"/>
  <c r="H124" i="1"/>
  <c r="B124" i="1"/>
  <c r="C123" i="1"/>
  <c r="L4" i="10"/>
  <c r="E3" i="9"/>
  <c r="J57" i="1"/>
  <c r="J53" i="1"/>
  <c r="J114" i="1"/>
  <c r="O34" i="10"/>
  <c r="B122" i="1"/>
  <c r="B119" i="1"/>
  <c r="G116" i="1"/>
  <c r="B115" i="1"/>
  <c r="J9" i="1"/>
  <c r="G19" i="1"/>
  <c r="G20" i="1"/>
  <c r="Q20" i="1" s="1"/>
  <c r="J124" i="1"/>
  <c r="C17" i="1"/>
  <c r="G8" i="1"/>
  <c r="Q8" i="1" s="1"/>
  <c r="B54" i="1"/>
  <c r="L86" i="1"/>
  <c r="L87" i="1"/>
  <c r="R72" i="21"/>
  <c r="H85" i="1"/>
  <c r="J72" i="1"/>
  <c r="L69" i="1"/>
  <c r="R55" i="21"/>
  <c r="K69" i="1"/>
  <c r="H51" i="1"/>
  <c r="H114" i="1"/>
  <c r="G70" i="9"/>
  <c r="M34" i="10"/>
  <c r="F70" i="9"/>
  <c r="G120" i="1"/>
  <c r="G117" i="1"/>
  <c r="B116" i="1"/>
  <c r="G7" i="1"/>
  <c r="Q7" i="1" s="1"/>
  <c r="I10" i="1"/>
  <c r="K20" i="1"/>
  <c r="J123" i="1"/>
  <c r="I22" i="1"/>
  <c r="B12" i="1"/>
  <c r="K89" i="1"/>
  <c r="I70" i="1"/>
  <c r="R52" i="21"/>
  <c r="L66" i="1"/>
  <c r="R54" i="21"/>
  <c r="A4" i="10"/>
  <c r="F3" i="9"/>
  <c r="G58" i="1"/>
  <c r="G50" i="1"/>
  <c r="H122" i="1"/>
  <c r="J121" i="1"/>
  <c r="H119" i="1"/>
  <c r="J118" i="1"/>
  <c r="H115" i="1"/>
  <c r="G13" i="1"/>
  <c r="Q13" i="1" s="1"/>
  <c r="K26" i="1"/>
  <c r="G123" i="1"/>
  <c r="J58" i="1"/>
  <c r="J83" i="1"/>
  <c r="J77" i="1"/>
  <c r="A77" i="1" s="1"/>
  <c r="K25" i="1"/>
  <c r="R73" i="21"/>
  <c r="I71" i="1"/>
  <c r="H23" i="1"/>
  <c r="K19" i="1"/>
  <c r="L68" i="1"/>
  <c r="H71" i="1"/>
  <c r="H68" i="1"/>
  <c r="R61" i="21"/>
  <c r="H81" i="1"/>
  <c r="H75" i="1"/>
  <c r="R60" i="21"/>
  <c r="K79" i="1"/>
  <c r="K83" i="1"/>
  <c r="K78" i="1"/>
  <c r="K72" i="1"/>
  <c r="K67" i="1"/>
  <c r="K76" i="1"/>
  <c r="K18" i="1"/>
  <c r="K17" i="1"/>
  <c r="K16" i="1"/>
  <c r="K12" i="1"/>
  <c r="K11" i="1"/>
  <c r="K10" i="1"/>
  <c r="K8" i="1"/>
  <c r="K7" i="1"/>
  <c r="K5" i="1"/>
  <c r="AC6" i="23"/>
  <c r="B77" i="1"/>
  <c r="G3" i="1"/>
  <c r="I20" i="1"/>
  <c r="H14" i="1"/>
  <c r="B47" i="1"/>
  <c r="I4" i="10"/>
  <c r="H9" i="1"/>
  <c r="I14" i="1"/>
  <c r="I18" i="1"/>
  <c r="I73" i="1"/>
  <c r="H10" i="1"/>
  <c r="H3" i="1"/>
  <c r="J4" i="1"/>
  <c r="I15" i="1"/>
  <c r="H12" i="1"/>
  <c r="B59" i="1"/>
  <c r="O56" i="1"/>
  <c r="G56" i="1"/>
  <c r="G52" i="1"/>
  <c r="I19" i="1"/>
  <c r="I78" i="1"/>
  <c r="H56" i="1"/>
  <c r="J55" i="1"/>
  <c r="J51" i="1"/>
  <c r="H48" i="1"/>
  <c r="G34" i="10"/>
  <c r="J65" i="1"/>
  <c r="C4" i="1"/>
  <c r="G9" i="1"/>
  <c r="Q9" i="1" s="1"/>
  <c r="G11" i="1"/>
  <c r="Q11" i="1" s="1"/>
  <c r="G12" i="1"/>
  <c r="Q12" i="1" s="1"/>
  <c r="J13" i="1"/>
  <c r="J14" i="1"/>
  <c r="J15" i="1"/>
  <c r="J16" i="1"/>
  <c r="J17" i="1"/>
  <c r="J20" i="1"/>
  <c r="J21" i="1"/>
  <c r="B55" i="1"/>
  <c r="H60" i="1"/>
  <c r="C24" i="1"/>
  <c r="G25" i="1"/>
  <c r="Q25" i="1" s="1"/>
  <c r="I27" i="1"/>
  <c r="I23" i="1"/>
  <c r="J18" i="1"/>
  <c r="I13" i="1"/>
  <c r="J59" i="1"/>
  <c r="A59" i="1" s="1"/>
  <c r="G60" i="1"/>
  <c r="B51" i="1"/>
  <c r="G48" i="1"/>
  <c r="H11" i="1"/>
  <c r="I17" i="1"/>
  <c r="I21" i="1"/>
  <c r="I16" i="1"/>
  <c r="I86" i="1"/>
  <c r="G22" i="1"/>
  <c r="Q22" i="1" s="1"/>
  <c r="C25" i="1"/>
  <c r="J27" i="1"/>
  <c r="H57" i="1"/>
  <c r="J56" i="1"/>
  <c r="H53" i="1"/>
  <c r="J52" i="1"/>
  <c r="H49" i="1"/>
  <c r="J48" i="1"/>
  <c r="G4" i="1"/>
  <c r="Q4" i="1" s="1"/>
  <c r="J5" i="1"/>
  <c r="J6" i="1"/>
  <c r="J8" i="1"/>
  <c r="H13" i="1"/>
  <c r="H15" i="1"/>
  <c r="H16" i="1"/>
  <c r="H17" i="1"/>
  <c r="H19" i="1"/>
  <c r="H20" i="1"/>
  <c r="H21" i="1"/>
  <c r="B23" i="1"/>
  <c r="J25" i="1"/>
  <c r="H27" i="1"/>
  <c r="I24" i="1"/>
  <c r="H18" i="1"/>
  <c r="J7" i="1"/>
  <c r="J26" i="1"/>
  <c r="H58" i="1"/>
  <c r="H54" i="1"/>
  <c r="H50" i="1"/>
  <c r="B21" i="1"/>
  <c r="B17" i="1"/>
  <c r="J11" i="1"/>
  <c r="B11" i="1"/>
  <c r="I9" i="1"/>
  <c r="H7" i="1"/>
  <c r="B4" i="1"/>
  <c r="H26" i="1"/>
  <c r="G59" i="1"/>
  <c r="G57" i="1"/>
  <c r="G55" i="1"/>
  <c r="G54" i="1"/>
  <c r="B49" i="1"/>
  <c r="B3" i="1"/>
  <c r="J3" i="1"/>
  <c r="G24" i="1"/>
  <c r="Q24" i="1" s="1"/>
  <c r="C23" i="1"/>
  <c r="C14" i="1"/>
  <c r="I11" i="1"/>
  <c r="B6" i="1"/>
  <c r="I4" i="1"/>
  <c r="G26" i="1"/>
  <c r="Q26" i="1" s="1"/>
  <c r="B50" i="1"/>
  <c r="J23" i="1"/>
  <c r="C20" i="1"/>
  <c r="C16" i="1"/>
  <c r="G15" i="1"/>
  <c r="Q15" i="1" s="1"/>
  <c r="B14" i="1"/>
  <c r="C8" i="1"/>
  <c r="I6" i="1"/>
  <c r="Q5" i="1"/>
  <c r="H4" i="1"/>
  <c r="C27" i="1"/>
  <c r="B25" i="1"/>
  <c r="G47" i="1"/>
  <c r="H55" i="1"/>
  <c r="B65" i="1"/>
  <c r="A34" i="10"/>
  <c r="H47" i="1"/>
  <c r="M4" i="10"/>
  <c r="D34" i="10"/>
  <c r="G65" i="1"/>
  <c r="G21" i="1"/>
  <c r="Q21" i="1" s="1"/>
  <c r="B20" i="1"/>
  <c r="C18" i="1"/>
  <c r="G17" i="1"/>
  <c r="Q17" i="1" s="1"/>
  <c r="B16" i="1"/>
  <c r="C12" i="1"/>
  <c r="C10" i="1"/>
  <c r="B8" i="1"/>
  <c r="H6" i="1"/>
  <c r="C5" i="1"/>
  <c r="B27" i="1"/>
  <c r="J47" i="1"/>
  <c r="B53" i="1"/>
  <c r="B52" i="1"/>
  <c r="J49" i="1"/>
  <c r="G23" i="1"/>
  <c r="Q23" i="1" s="1"/>
  <c r="J22" i="1"/>
  <c r="B22" i="1"/>
  <c r="G14" i="1"/>
  <c r="Q14" i="1" s="1"/>
  <c r="B13" i="1"/>
  <c r="I12" i="1"/>
  <c r="H8" i="1"/>
  <c r="C7" i="1"/>
  <c r="I5" i="1"/>
  <c r="C26" i="1"/>
  <c r="B58" i="1"/>
  <c r="B57" i="1"/>
  <c r="B56" i="1"/>
  <c r="E34" i="10"/>
  <c r="L84" i="1"/>
  <c r="J82" i="1"/>
  <c r="A82" i="1" s="1"/>
  <c r="L71" i="1"/>
  <c r="J69" i="1"/>
  <c r="C89" i="1"/>
  <c r="B84" i="1"/>
  <c r="B71" i="1"/>
  <c r="K123" i="1"/>
  <c r="K124" i="1"/>
  <c r="M123" i="1"/>
  <c r="Q16" i="1"/>
  <c r="L35" i="23"/>
  <c r="F36" i="23" s="1"/>
  <c r="G53" i="21" s="1"/>
  <c r="D36" i="10" s="1"/>
  <c r="I84" i="21"/>
  <c r="J72" i="9" s="1"/>
  <c r="I85" i="21"/>
  <c r="J73" i="9" s="1"/>
  <c r="I86" i="21"/>
  <c r="J90" i="9" s="1"/>
  <c r="I87" i="21"/>
  <c r="J91" i="9" s="1"/>
  <c r="I88" i="21"/>
  <c r="J92" i="9" s="1"/>
  <c r="I89" i="21"/>
  <c r="J96" i="9" s="1"/>
  <c r="I90" i="21"/>
  <c r="J97" i="9" s="1"/>
  <c r="I83" i="21"/>
  <c r="J71" i="9" s="1"/>
  <c r="I82" i="21"/>
  <c r="I34" i="21"/>
  <c r="J4" i="9" s="1"/>
  <c r="I35" i="21"/>
  <c r="J5" i="9" s="1"/>
  <c r="I36" i="21"/>
  <c r="J6" i="9" s="1"/>
  <c r="I37" i="21"/>
  <c r="J7" i="9" s="1"/>
  <c r="I38" i="21"/>
  <c r="J20" i="9" s="1"/>
  <c r="I39" i="21"/>
  <c r="J21" i="9" s="1"/>
  <c r="I40" i="21"/>
  <c r="J33" i="9" s="1"/>
  <c r="I41" i="21"/>
  <c r="J34" i="9" s="1"/>
  <c r="I42" i="21"/>
  <c r="J38" i="9" s="1"/>
  <c r="I43" i="21"/>
  <c r="J46" i="9" s="1"/>
  <c r="I44" i="21"/>
  <c r="J52" i="9" s="1"/>
  <c r="I45" i="21"/>
  <c r="J53" i="9" s="1"/>
  <c r="I46" i="21"/>
  <c r="J54" i="9" s="1"/>
  <c r="I33" i="21"/>
  <c r="I51" i="21"/>
  <c r="J74" i="9" s="1"/>
  <c r="H53" i="20"/>
  <c r="F54" i="20"/>
  <c r="J54" i="20"/>
  <c r="I54" i="20" s="1"/>
  <c r="O55" i="20"/>
  <c r="J56" i="20"/>
  <c r="I56" i="20" s="1"/>
  <c r="O57" i="20"/>
  <c r="F59" i="20"/>
  <c r="H60" i="20"/>
  <c r="O60" i="20"/>
  <c r="J61" i="20"/>
  <c r="I61" i="20" s="1"/>
  <c r="H63" i="20"/>
  <c r="F64" i="20"/>
  <c r="H65" i="20"/>
  <c r="F66" i="20"/>
  <c r="J66" i="20"/>
  <c r="I66" i="20" s="1"/>
  <c r="A53" i="20"/>
  <c r="F53" i="20" s="1"/>
  <c r="B53" i="20"/>
  <c r="G53" i="20" s="1"/>
  <c r="C53" i="20"/>
  <c r="J53" i="20" s="1"/>
  <c r="I53" i="20" s="1"/>
  <c r="D53" i="20"/>
  <c r="O53" i="20" s="1"/>
  <c r="A54" i="20"/>
  <c r="B54" i="20"/>
  <c r="G54" i="20" s="1"/>
  <c r="C54" i="20"/>
  <c r="L54" i="20" s="1"/>
  <c r="D54" i="20"/>
  <c r="O54" i="20" s="1"/>
  <c r="A55" i="20"/>
  <c r="F55" i="20" s="1"/>
  <c r="B55" i="20"/>
  <c r="G55" i="20" s="1"/>
  <c r="C55" i="20"/>
  <c r="H55" i="20" s="1"/>
  <c r="D55" i="20"/>
  <c r="A56" i="20"/>
  <c r="F56" i="20" s="1"/>
  <c r="B56" i="20"/>
  <c r="G56" i="20" s="1"/>
  <c r="C56" i="20"/>
  <c r="H56" i="20" s="1"/>
  <c r="D56" i="20"/>
  <c r="O56" i="20" s="1"/>
  <c r="A57" i="20"/>
  <c r="F57" i="20" s="1"/>
  <c r="B57" i="20"/>
  <c r="G57" i="20" s="1"/>
  <c r="C57" i="20"/>
  <c r="H57" i="20" s="1"/>
  <c r="D57" i="20"/>
  <c r="A58" i="20"/>
  <c r="F58" i="20" s="1"/>
  <c r="B58" i="20"/>
  <c r="G58" i="20" s="1"/>
  <c r="C58" i="20"/>
  <c r="J58" i="20" s="1"/>
  <c r="I58" i="20" s="1"/>
  <c r="D58" i="20"/>
  <c r="O58" i="20" s="1"/>
  <c r="A59" i="20"/>
  <c r="B59" i="20"/>
  <c r="L59" i="20" s="1"/>
  <c r="C59" i="20"/>
  <c r="H59" i="20" s="1"/>
  <c r="D59" i="20"/>
  <c r="O59" i="20" s="1"/>
  <c r="A60" i="20"/>
  <c r="F60" i="20" s="1"/>
  <c r="B60" i="20"/>
  <c r="G60" i="20" s="1"/>
  <c r="C60" i="20"/>
  <c r="J60" i="20" s="1"/>
  <c r="I60" i="20" s="1"/>
  <c r="D60" i="20"/>
  <c r="A61" i="20"/>
  <c r="F61" i="20" s="1"/>
  <c r="B61" i="20"/>
  <c r="G61" i="20" s="1"/>
  <c r="C61" i="20"/>
  <c r="H61" i="20" s="1"/>
  <c r="D61" i="20"/>
  <c r="O61" i="20" s="1"/>
  <c r="A62" i="20"/>
  <c r="F62" i="20" s="1"/>
  <c r="B62" i="20"/>
  <c r="G62" i="20" s="1"/>
  <c r="C62" i="20"/>
  <c r="H62" i="20" s="1"/>
  <c r="D62" i="20"/>
  <c r="O62" i="20" s="1"/>
  <c r="A63" i="20"/>
  <c r="F63" i="20" s="1"/>
  <c r="B63" i="20"/>
  <c r="G63" i="20" s="1"/>
  <c r="C63" i="20"/>
  <c r="J63" i="20" s="1"/>
  <c r="I63" i="20" s="1"/>
  <c r="D63" i="20"/>
  <c r="O63" i="20" s="1"/>
  <c r="A64" i="20"/>
  <c r="B64" i="20"/>
  <c r="L64" i="20" s="1"/>
  <c r="C64" i="20"/>
  <c r="H64" i="20" s="1"/>
  <c r="D64" i="20"/>
  <c r="O64" i="20" s="1"/>
  <c r="A65" i="20"/>
  <c r="F65" i="20" s="1"/>
  <c r="B65" i="20"/>
  <c r="G65" i="20" s="1"/>
  <c r="C65" i="20"/>
  <c r="J65" i="20" s="1"/>
  <c r="I65" i="20" s="1"/>
  <c r="D65" i="20"/>
  <c r="O65" i="20" s="1"/>
  <c r="A66" i="20"/>
  <c r="B66" i="20"/>
  <c r="G66" i="20" s="1"/>
  <c r="C66" i="20"/>
  <c r="H66" i="20" s="1"/>
  <c r="D66" i="20"/>
  <c r="O66" i="20" s="1"/>
  <c r="D52" i="20"/>
  <c r="O52" i="20" s="1"/>
  <c r="C52" i="20"/>
  <c r="H52" i="20" s="1"/>
  <c r="B52" i="20"/>
  <c r="G52" i="20" s="1"/>
  <c r="A52" i="20"/>
  <c r="F52" i="20" s="1"/>
  <c r="A20" i="20"/>
  <c r="F20" i="20" s="1"/>
  <c r="A21" i="20"/>
  <c r="F21" i="20" s="1"/>
  <c r="A22" i="20"/>
  <c r="F22" i="20" s="1"/>
  <c r="A28" i="20"/>
  <c r="F28" i="20" s="1"/>
  <c r="A29" i="20"/>
  <c r="F29" i="20" s="1"/>
  <c r="A19" i="20"/>
  <c r="F19" i="20" s="1"/>
  <c r="A23" i="20"/>
  <c r="F23" i="20" s="1"/>
  <c r="A24" i="20"/>
  <c r="F24" i="20" s="1"/>
  <c r="A25" i="20"/>
  <c r="F25" i="20" s="1"/>
  <c r="A26" i="20"/>
  <c r="F26" i="20" s="1"/>
  <c r="A27" i="20"/>
  <c r="F27" i="20" s="1"/>
  <c r="A30" i="20"/>
  <c r="F30" i="20" s="1"/>
  <c r="A31" i="20"/>
  <c r="F31" i="20" s="1"/>
  <c r="A32" i="20"/>
  <c r="F32" i="20" s="1"/>
  <c r="A33" i="20"/>
  <c r="F33" i="20" s="1"/>
  <c r="A34" i="20"/>
  <c r="F34" i="20" s="1"/>
  <c r="A35" i="20"/>
  <c r="F35" i="20" s="1"/>
  <c r="A36" i="20"/>
  <c r="F36" i="20" s="1"/>
  <c r="A37" i="20"/>
  <c r="F37" i="20" s="1"/>
  <c r="A38" i="20"/>
  <c r="F38" i="20" s="1"/>
  <c r="A39" i="20"/>
  <c r="F39" i="20" s="1"/>
  <c r="A41" i="20"/>
  <c r="F41" i="20" s="1"/>
  <c r="B41" i="20"/>
  <c r="G41" i="20" s="1"/>
  <c r="C41" i="20"/>
  <c r="H41" i="20" s="1"/>
  <c r="D41" i="20"/>
  <c r="O41" i="20" s="1"/>
  <c r="A42" i="20"/>
  <c r="F42" i="20" s="1"/>
  <c r="B42" i="20"/>
  <c r="G42" i="20" s="1"/>
  <c r="C42" i="20"/>
  <c r="H42" i="20" s="1"/>
  <c r="D42" i="20"/>
  <c r="O42" i="20" s="1"/>
  <c r="A43" i="20"/>
  <c r="F43" i="20" s="1"/>
  <c r="B43" i="20"/>
  <c r="G43" i="20" s="1"/>
  <c r="C43" i="20"/>
  <c r="H43" i="20" s="1"/>
  <c r="D43" i="20"/>
  <c r="O43" i="20" s="1"/>
  <c r="A44" i="20"/>
  <c r="F44" i="20" s="1"/>
  <c r="B44" i="20"/>
  <c r="G44" i="20" s="1"/>
  <c r="C44" i="20"/>
  <c r="H44" i="20" s="1"/>
  <c r="D44" i="20"/>
  <c r="O44" i="20" s="1"/>
  <c r="A45" i="20"/>
  <c r="F45" i="20" s="1"/>
  <c r="B45" i="20"/>
  <c r="G45" i="20" s="1"/>
  <c r="C45" i="20"/>
  <c r="J45" i="20" s="1"/>
  <c r="I45" i="20" s="1"/>
  <c r="D45" i="20"/>
  <c r="O45" i="20" s="1"/>
  <c r="A46" i="20"/>
  <c r="F46" i="20" s="1"/>
  <c r="B46" i="20"/>
  <c r="G46" i="20" s="1"/>
  <c r="C46" i="20"/>
  <c r="D46" i="20"/>
  <c r="O46" i="20" s="1"/>
  <c r="A47" i="20"/>
  <c r="F47" i="20" s="1"/>
  <c r="B47" i="20"/>
  <c r="G47" i="20" s="1"/>
  <c r="C47" i="20"/>
  <c r="H47" i="20" s="1"/>
  <c r="D47" i="20"/>
  <c r="O47" i="20" s="1"/>
  <c r="A48" i="20"/>
  <c r="F48" i="20" s="1"/>
  <c r="B48" i="20"/>
  <c r="G48" i="20" s="1"/>
  <c r="C48" i="20"/>
  <c r="H48" i="20" s="1"/>
  <c r="D48" i="20"/>
  <c r="O48" i="20" s="1"/>
  <c r="A49" i="20"/>
  <c r="F49" i="20" s="1"/>
  <c r="B49" i="20"/>
  <c r="G49" i="20" s="1"/>
  <c r="C49" i="20"/>
  <c r="H49" i="20" s="1"/>
  <c r="D49" i="20"/>
  <c r="O49" i="20" s="1"/>
  <c r="A50" i="20"/>
  <c r="F50" i="20" s="1"/>
  <c r="B50" i="20"/>
  <c r="G50" i="20" s="1"/>
  <c r="C50" i="20"/>
  <c r="J50" i="20" s="1"/>
  <c r="I50" i="20" s="1"/>
  <c r="D50" i="20"/>
  <c r="O50" i="20" s="1"/>
  <c r="A51" i="20"/>
  <c r="F51" i="20" s="1"/>
  <c r="B51" i="20"/>
  <c r="G51" i="20" s="1"/>
  <c r="C51" i="20"/>
  <c r="J51" i="20" s="1"/>
  <c r="I51" i="20" s="1"/>
  <c r="D51" i="20"/>
  <c r="O51" i="20" s="1"/>
  <c r="D40" i="20"/>
  <c r="O40" i="20" s="1"/>
  <c r="C40" i="20"/>
  <c r="J40" i="20" s="1"/>
  <c r="I40" i="20" s="1"/>
  <c r="B40" i="20"/>
  <c r="G40" i="20" s="1"/>
  <c r="A40" i="20"/>
  <c r="F40" i="20" s="1"/>
  <c r="B38" i="20"/>
  <c r="G38" i="20" s="1"/>
  <c r="C39" i="20"/>
  <c r="J39" i="20" s="1"/>
  <c r="I39" i="20" s="1"/>
  <c r="C35" i="20"/>
  <c r="H35" i="20" s="1"/>
  <c r="B37" i="20"/>
  <c r="G37" i="20" s="1"/>
  <c r="B31" i="20"/>
  <c r="G31" i="20" s="1"/>
  <c r="C31" i="20"/>
  <c r="H31" i="20" s="1"/>
  <c r="C20" i="20"/>
  <c r="J20" i="20" s="1"/>
  <c r="I20" i="20" s="1"/>
  <c r="C21" i="20"/>
  <c r="J21" i="20" s="1"/>
  <c r="I21" i="20" s="1"/>
  <c r="B22" i="20"/>
  <c r="G22" i="20" s="1"/>
  <c r="B24" i="20"/>
  <c r="G24" i="20" s="1"/>
  <c r="B26" i="20"/>
  <c r="G26" i="20" s="1"/>
  <c r="C26" i="20"/>
  <c r="D18" i="20"/>
  <c r="O18" i="20" s="1"/>
  <c r="C19" i="20"/>
  <c r="H19" i="20" s="1"/>
  <c r="C22" i="20"/>
  <c r="H22" i="20" s="1"/>
  <c r="C23" i="20"/>
  <c r="C24" i="20"/>
  <c r="H24" i="20" s="1"/>
  <c r="C25" i="20"/>
  <c r="H25" i="20" s="1"/>
  <c r="C27" i="20"/>
  <c r="C28" i="20"/>
  <c r="H28" i="20" s="1"/>
  <c r="C29" i="20"/>
  <c r="H29" i="20" s="1"/>
  <c r="C30" i="20"/>
  <c r="J30" i="20" s="1"/>
  <c r="I30" i="20" s="1"/>
  <c r="C32" i="20"/>
  <c r="H32" i="20" s="1"/>
  <c r="C33" i="20"/>
  <c r="H33" i="20" s="1"/>
  <c r="C34" i="20"/>
  <c r="H34" i="20" s="1"/>
  <c r="C36" i="20"/>
  <c r="H36" i="20" s="1"/>
  <c r="C37" i="20"/>
  <c r="J37" i="20" s="1"/>
  <c r="I37" i="20" s="1"/>
  <c r="C38" i="20"/>
  <c r="C18" i="20"/>
  <c r="H18" i="20" s="1"/>
  <c r="B36" i="20"/>
  <c r="G36" i="20" s="1"/>
  <c r="B39" i="20"/>
  <c r="G39" i="20" s="1"/>
  <c r="B19" i="20"/>
  <c r="G19" i="20" s="1"/>
  <c r="B20" i="20"/>
  <c r="G20" i="20" s="1"/>
  <c r="B21" i="20"/>
  <c r="G21" i="20" s="1"/>
  <c r="B23" i="20"/>
  <c r="G23" i="20" s="1"/>
  <c r="B25" i="20"/>
  <c r="G25" i="20" s="1"/>
  <c r="B27" i="20"/>
  <c r="G27" i="20" s="1"/>
  <c r="B28" i="20"/>
  <c r="G28" i="20" s="1"/>
  <c r="B29" i="20"/>
  <c r="G29" i="20" s="1"/>
  <c r="B30" i="20"/>
  <c r="G30" i="20" s="1"/>
  <c r="B32" i="20"/>
  <c r="G32" i="20" s="1"/>
  <c r="B33" i="20"/>
  <c r="G33" i="20" s="1"/>
  <c r="B34" i="20"/>
  <c r="G34" i="20" s="1"/>
  <c r="B35" i="20"/>
  <c r="G35" i="20" s="1"/>
  <c r="A18" i="20"/>
  <c r="F18" i="20" s="1"/>
  <c r="B18" i="20"/>
  <c r="G18" i="20" s="1"/>
  <c r="E51" i="21"/>
  <c r="B74" i="9" s="1"/>
  <c r="C74" i="9" s="1"/>
  <c r="C75" i="9" s="1"/>
  <c r="F51" i="21"/>
  <c r="D74" i="9" s="1"/>
  <c r="D75" i="9" s="1"/>
  <c r="C51" i="21"/>
  <c r="B33" i="18" s="1"/>
  <c r="C4" i="21"/>
  <c r="B5" i="18" s="1"/>
  <c r="E37" i="25" l="1"/>
  <c r="D37" i="25"/>
  <c r="A55" i="25"/>
  <c r="C46" i="25"/>
  <c r="C8" i="10"/>
  <c r="F33" i="21"/>
  <c r="AE40" i="23"/>
  <c r="S88" i="21" s="1"/>
  <c r="C22" i="9"/>
  <c r="C23" i="9" s="1"/>
  <c r="C24" i="9" s="1"/>
  <c r="C25" i="9" s="1"/>
  <c r="F45" i="21"/>
  <c r="D53" i="9" s="1"/>
  <c r="AE39" i="23"/>
  <c r="S87" i="21" s="1"/>
  <c r="A67" i="1"/>
  <c r="A75" i="1"/>
  <c r="AE42" i="23"/>
  <c r="S90" i="21" s="1"/>
  <c r="S89" i="21"/>
  <c r="A90" i="1"/>
  <c r="U17" i="23"/>
  <c r="Q46" i="21"/>
  <c r="U11" i="23"/>
  <c r="Q40" i="21"/>
  <c r="A74" i="1"/>
  <c r="U39" i="23"/>
  <c r="T39" i="23" s="1"/>
  <c r="Q87" i="21"/>
  <c r="Q85" i="21"/>
  <c r="U37" i="23"/>
  <c r="T37" i="23" s="1"/>
  <c r="U12" i="23"/>
  <c r="Q41" i="21"/>
  <c r="AE4" i="23"/>
  <c r="R33" i="21"/>
  <c r="S33" i="21" s="1"/>
  <c r="T9" i="23"/>
  <c r="U36" i="23"/>
  <c r="T36" i="23" s="1"/>
  <c r="Q84" i="21"/>
  <c r="U40" i="23"/>
  <c r="T40" i="23" s="1"/>
  <c r="Q88" i="21"/>
  <c r="AE36" i="23"/>
  <c r="S84" i="21" s="1"/>
  <c r="S83" i="21"/>
  <c r="A89" i="1"/>
  <c r="U38" i="23"/>
  <c r="T38" i="23" s="1"/>
  <c r="Q86" i="21"/>
  <c r="U34" i="23"/>
  <c r="T34" i="23" s="1"/>
  <c r="Q82" i="21"/>
  <c r="U10" i="23"/>
  <c r="T10" i="23" s="1"/>
  <c r="Q39" i="21"/>
  <c r="O53" i="1" s="1"/>
  <c r="U42" i="23"/>
  <c r="T42" i="23" s="1"/>
  <c r="Q90" i="21"/>
  <c r="U41" i="23"/>
  <c r="T41" i="23" s="1"/>
  <c r="Q89" i="21"/>
  <c r="V44" i="23"/>
  <c r="Q91" i="21"/>
  <c r="O123" i="1" s="1"/>
  <c r="AE44" i="23"/>
  <c r="S92" i="21" s="1"/>
  <c r="S91" i="21"/>
  <c r="V6" i="23"/>
  <c r="Q35" i="21" s="1"/>
  <c r="P35" i="21"/>
  <c r="AE6" i="23"/>
  <c r="AE7" i="23" s="1"/>
  <c r="R35" i="21"/>
  <c r="S35" i="21" s="1"/>
  <c r="A70" i="1"/>
  <c r="T13" i="23"/>
  <c r="F42" i="21"/>
  <c r="D38" i="9" s="1"/>
  <c r="A60" i="1"/>
  <c r="T14" i="23"/>
  <c r="E43" i="21" s="1"/>
  <c r="F43" i="21"/>
  <c r="D46" i="9" s="1"/>
  <c r="B42" i="9"/>
  <c r="C14" i="10"/>
  <c r="C42" i="9"/>
  <c r="C43" i="9" s="1"/>
  <c r="C44" i="9" s="1"/>
  <c r="E27" i="21"/>
  <c r="D65" i="9"/>
  <c r="E21" i="21"/>
  <c r="D59" i="9"/>
  <c r="E15" i="21"/>
  <c r="D47" i="9"/>
  <c r="D48" i="9" s="1"/>
  <c r="E12" i="21"/>
  <c r="D39" i="9"/>
  <c r="D40" i="9" s="1"/>
  <c r="E22" i="21"/>
  <c r="D60" i="9"/>
  <c r="F46" i="21"/>
  <c r="D54" i="9" s="1"/>
  <c r="T17" i="23"/>
  <c r="E46" i="21" s="1"/>
  <c r="B49" i="9"/>
  <c r="C49" i="9"/>
  <c r="C50" i="9" s="1"/>
  <c r="C16" i="10"/>
  <c r="E17" i="21"/>
  <c r="D51" i="9"/>
  <c r="B61" i="9"/>
  <c r="C61" i="9"/>
  <c r="C23" i="10"/>
  <c r="E18" i="21"/>
  <c r="D55" i="9"/>
  <c r="D56" i="9" s="1"/>
  <c r="C39" i="18"/>
  <c r="E78" i="9"/>
  <c r="E79" i="9" s="1"/>
  <c r="B35" i="10"/>
  <c r="B35" i="18"/>
  <c r="E20" i="21"/>
  <c r="D58" i="9"/>
  <c r="E25" i="21"/>
  <c r="D63" i="9"/>
  <c r="Q19" i="1"/>
  <c r="T43" i="23"/>
  <c r="E91" i="21" s="1"/>
  <c r="F91" i="21"/>
  <c r="C64" i="9"/>
  <c r="B64" i="9"/>
  <c r="C26" i="10"/>
  <c r="E19" i="21"/>
  <c r="D57" i="9"/>
  <c r="C15" i="18"/>
  <c r="E21" i="9"/>
  <c r="L10" i="10"/>
  <c r="E28" i="21"/>
  <c r="D66" i="9"/>
  <c r="D35" i="10"/>
  <c r="E76" i="9"/>
  <c r="E77" i="9" s="1"/>
  <c r="C35" i="18"/>
  <c r="J70" i="9"/>
  <c r="A83" i="1"/>
  <c r="A79" i="1"/>
  <c r="A78" i="1"/>
  <c r="A69" i="1"/>
  <c r="A54" i="1"/>
  <c r="E36" i="23"/>
  <c r="F53" i="21" s="1"/>
  <c r="D78" i="9" s="1"/>
  <c r="D79" i="9" s="1"/>
  <c r="D36" i="23"/>
  <c r="E53" i="21" s="1"/>
  <c r="C36" i="10" s="1"/>
  <c r="A76" i="1"/>
  <c r="A68" i="1"/>
  <c r="A66" i="1"/>
  <c r="A81" i="1"/>
  <c r="A25" i="1"/>
  <c r="A88" i="1"/>
  <c r="A73" i="1"/>
  <c r="A22" i="1"/>
  <c r="F26" i="1"/>
  <c r="A87" i="1"/>
  <c r="A24" i="1"/>
  <c r="A72" i="1"/>
  <c r="A51" i="1"/>
  <c r="A84" i="1"/>
  <c r="A85" i="1"/>
  <c r="A86" i="1"/>
  <c r="A23" i="1"/>
  <c r="A80" i="1"/>
  <c r="S52" i="21"/>
  <c r="A9" i="1"/>
  <c r="A53" i="1"/>
  <c r="A71" i="1"/>
  <c r="A19" i="1"/>
  <c r="A57" i="1"/>
  <c r="A52" i="1"/>
  <c r="A27" i="1"/>
  <c r="A50" i="1"/>
  <c r="A58" i="1"/>
  <c r="A15" i="1"/>
  <c r="F65" i="1"/>
  <c r="F66" i="1"/>
  <c r="E66" i="1"/>
  <c r="A18" i="1"/>
  <c r="C66" i="1"/>
  <c r="F8" i="1"/>
  <c r="A14" i="1"/>
  <c r="G66" i="1"/>
  <c r="A26" i="1"/>
  <c r="A10" i="1"/>
  <c r="F23" i="1"/>
  <c r="L36" i="23"/>
  <c r="F37" i="23" s="1"/>
  <c r="G54" i="21" s="1"/>
  <c r="D37" i="10" s="1"/>
  <c r="C36" i="23"/>
  <c r="C53" i="21" s="1"/>
  <c r="B36" i="10" s="1"/>
  <c r="A7" i="1"/>
  <c r="A12" i="1"/>
  <c r="F15" i="1"/>
  <c r="K65" i="1"/>
  <c r="K47" i="1"/>
  <c r="J3" i="9"/>
  <c r="K122" i="1"/>
  <c r="K52" i="1"/>
  <c r="K59" i="1"/>
  <c r="K51" i="1"/>
  <c r="K116" i="1"/>
  <c r="K58" i="1"/>
  <c r="K50" i="1"/>
  <c r="K57" i="1"/>
  <c r="K49" i="1"/>
  <c r="K48" i="1"/>
  <c r="K118" i="1"/>
  <c r="K117" i="1"/>
  <c r="F47" i="1"/>
  <c r="D3" i="9"/>
  <c r="B4" i="10"/>
  <c r="C3" i="1"/>
  <c r="F7" i="1"/>
  <c r="A47" i="1"/>
  <c r="F27" i="1"/>
  <c r="F18" i="1"/>
  <c r="F13" i="1"/>
  <c r="A11" i="1"/>
  <c r="A4" i="1"/>
  <c r="F25" i="1"/>
  <c r="A21" i="1"/>
  <c r="B34" i="10"/>
  <c r="C65" i="1"/>
  <c r="A8" i="1"/>
  <c r="F4" i="1"/>
  <c r="A20" i="1"/>
  <c r="F12" i="1"/>
  <c r="F9" i="1"/>
  <c r="F19" i="1"/>
  <c r="F6" i="1"/>
  <c r="F21" i="1"/>
  <c r="F17" i="1"/>
  <c r="A48" i="1"/>
  <c r="A56" i="1"/>
  <c r="A55" i="1"/>
  <c r="C34" i="10"/>
  <c r="E65" i="1"/>
  <c r="A6" i="1"/>
  <c r="A17" i="1"/>
  <c r="A13" i="1"/>
  <c r="F5" i="1"/>
  <c r="F20" i="1"/>
  <c r="F16" i="1"/>
  <c r="F11" i="1"/>
  <c r="A5" i="1"/>
  <c r="A49" i="1"/>
  <c r="F22" i="1"/>
  <c r="A16" i="1"/>
  <c r="F14" i="1"/>
  <c r="F24" i="1"/>
  <c r="F10" i="1"/>
  <c r="K55" i="1"/>
  <c r="P114" i="1"/>
  <c r="K114" i="1"/>
  <c r="O82" i="21"/>
  <c r="M114" i="1" s="1"/>
  <c r="K53" i="1"/>
  <c r="P60" i="1"/>
  <c r="Q60" i="1" s="1"/>
  <c r="K60" i="1"/>
  <c r="K121" i="1"/>
  <c r="N124" i="1"/>
  <c r="N123" i="1"/>
  <c r="O88" i="21"/>
  <c r="M120" i="1" s="1"/>
  <c r="K120" i="1"/>
  <c r="K115" i="1"/>
  <c r="P123" i="1"/>
  <c r="P124" i="1"/>
  <c r="O87" i="21"/>
  <c r="K119" i="1"/>
  <c r="K54" i="1"/>
  <c r="K56" i="1"/>
  <c r="P59" i="1"/>
  <c r="Q59" i="1" s="1"/>
  <c r="E45" i="21"/>
  <c r="E44" i="21"/>
  <c r="E42" i="21"/>
  <c r="I4" i="21"/>
  <c r="J8" i="9" s="1"/>
  <c r="J64" i="20"/>
  <c r="I64" i="20" s="1"/>
  <c r="L60" i="20"/>
  <c r="J59" i="20"/>
  <c r="I59" i="20" s="1"/>
  <c r="H58" i="20"/>
  <c r="L55" i="20"/>
  <c r="L65" i="20"/>
  <c r="J55" i="20"/>
  <c r="I55" i="20" s="1"/>
  <c r="H54" i="20"/>
  <c r="L66" i="20"/>
  <c r="G64" i="20"/>
  <c r="L61" i="20"/>
  <c r="G59" i="20"/>
  <c r="L56" i="20"/>
  <c r="L62" i="20"/>
  <c r="L52" i="20"/>
  <c r="L26" i="20"/>
  <c r="J62" i="20"/>
  <c r="I62" i="20" s="1"/>
  <c r="L57" i="20"/>
  <c r="J52" i="20"/>
  <c r="I52" i="20" s="1"/>
  <c r="L27" i="20"/>
  <c r="L63" i="20"/>
  <c r="L58" i="20"/>
  <c r="J57" i="20"/>
  <c r="I57" i="20" s="1"/>
  <c r="L53" i="20"/>
  <c r="L23" i="20"/>
  <c r="L46" i="20"/>
  <c r="L38" i="20"/>
  <c r="L48" i="20"/>
  <c r="L41" i="20"/>
  <c r="H30" i="20"/>
  <c r="J18" i="20"/>
  <c r="I18" i="20" s="1"/>
  <c r="J48" i="20"/>
  <c r="I48" i="20" s="1"/>
  <c r="J41" i="20"/>
  <c r="I41" i="20" s="1"/>
  <c r="H51" i="20"/>
  <c r="L47" i="20"/>
  <c r="H40" i="20"/>
  <c r="J38" i="20"/>
  <c r="I38" i="20" s="1"/>
  <c r="L34" i="20"/>
  <c r="J47" i="20"/>
  <c r="I47" i="20" s="1"/>
  <c r="J43" i="20"/>
  <c r="I43" i="20" s="1"/>
  <c r="H38" i="20"/>
  <c r="L33" i="20"/>
  <c r="J22" i="20"/>
  <c r="I22" i="20" s="1"/>
  <c r="J46" i="20"/>
  <c r="I46" i="20" s="1"/>
  <c r="H20" i="20"/>
  <c r="H46" i="20"/>
  <c r="L42" i="20"/>
  <c r="H37" i="20"/>
  <c r="J32" i="20"/>
  <c r="I32" i="20" s="1"/>
  <c r="J26" i="20"/>
  <c r="I26" i="20" s="1"/>
  <c r="H50" i="20"/>
  <c r="L32" i="20"/>
  <c r="J28" i="20"/>
  <c r="I28" i="20" s="1"/>
  <c r="J42" i="20"/>
  <c r="I42" i="20" s="1"/>
  <c r="H45" i="20"/>
  <c r="L43" i="20"/>
  <c r="L39" i="20"/>
  <c r="J33" i="20"/>
  <c r="I33" i="20" s="1"/>
  <c r="L28" i="20"/>
  <c r="J27" i="20"/>
  <c r="I27" i="20" s="1"/>
  <c r="H26" i="20"/>
  <c r="L22" i="20"/>
  <c r="H21" i="20"/>
  <c r="L18" i="20"/>
  <c r="H27" i="20"/>
  <c r="L49" i="20"/>
  <c r="L44" i="20"/>
  <c r="H39" i="20"/>
  <c r="L36" i="20"/>
  <c r="L35" i="20"/>
  <c r="J34" i="20"/>
  <c r="I34" i="20" s="1"/>
  <c r="L29" i="20"/>
  <c r="L24" i="20"/>
  <c r="J23" i="20"/>
  <c r="I23" i="20" s="1"/>
  <c r="L19" i="20"/>
  <c r="L50" i="20"/>
  <c r="J49" i="20"/>
  <c r="I49" i="20" s="1"/>
  <c r="L45" i="20"/>
  <c r="J44" i="20"/>
  <c r="I44" i="20" s="1"/>
  <c r="L37" i="20"/>
  <c r="J36" i="20"/>
  <c r="I36" i="20" s="1"/>
  <c r="J35" i="20"/>
  <c r="I35" i="20" s="1"/>
  <c r="L30" i="20"/>
  <c r="J29" i="20"/>
  <c r="I29" i="20" s="1"/>
  <c r="J24" i="20"/>
  <c r="I24" i="20" s="1"/>
  <c r="J19" i="20"/>
  <c r="I19" i="20" s="1"/>
  <c r="L51" i="20"/>
  <c r="L40" i="20"/>
  <c r="L31" i="20"/>
  <c r="L25" i="20"/>
  <c r="H23" i="20"/>
  <c r="L20" i="20"/>
  <c r="J31" i="20"/>
  <c r="I31" i="20" s="1"/>
  <c r="J25" i="20"/>
  <c r="I25" i="20" s="1"/>
  <c r="L21" i="20"/>
  <c r="C44" i="21"/>
  <c r="C43" i="21"/>
  <c r="C46" i="21"/>
  <c r="C42" i="21"/>
  <c r="C45" i="21"/>
  <c r="C41" i="21"/>
  <c r="E46" i="25" l="1"/>
  <c r="D46" i="25"/>
  <c r="A64" i="25"/>
  <c r="C55" i="25"/>
  <c r="U6" i="23"/>
  <c r="F35" i="21" s="1"/>
  <c r="D5" i="9" s="1"/>
  <c r="F39" i="21"/>
  <c r="D21" i="9" s="1"/>
  <c r="F40" i="21"/>
  <c r="D33" i="9" s="1"/>
  <c r="T11" i="23"/>
  <c r="F41" i="21"/>
  <c r="D34" i="9" s="1"/>
  <c r="T12" i="23"/>
  <c r="E41" i="21" s="1"/>
  <c r="B34" i="9" s="1"/>
  <c r="C34" i="9" s="1"/>
  <c r="U44" i="23"/>
  <c r="Q92" i="21"/>
  <c r="O124" i="1" s="1"/>
  <c r="V7" i="23"/>
  <c r="Q36" i="21" s="1"/>
  <c r="B46" i="9"/>
  <c r="C46" i="9" s="1"/>
  <c r="K14" i="10"/>
  <c r="D106" i="9"/>
  <c r="F123" i="1"/>
  <c r="C55" i="9"/>
  <c r="C56" i="9" s="1"/>
  <c r="C18" i="10"/>
  <c r="B55" i="9"/>
  <c r="C15" i="10"/>
  <c r="B47" i="9"/>
  <c r="C47" i="9"/>
  <c r="C48" i="9" s="1"/>
  <c r="C20" i="10"/>
  <c r="B58" i="9"/>
  <c r="C58" i="9"/>
  <c r="K12" i="10"/>
  <c r="B38" i="9"/>
  <c r="C38" i="9" s="1"/>
  <c r="K13" i="10"/>
  <c r="C40" i="18"/>
  <c r="E80" i="9"/>
  <c r="E81" i="9" s="1"/>
  <c r="E82" i="9" s="1"/>
  <c r="E83" i="9" s="1"/>
  <c r="C19" i="10"/>
  <c r="C57" i="9"/>
  <c r="B57" i="9"/>
  <c r="B106" i="9"/>
  <c r="C106" i="9" s="1"/>
  <c r="K43" i="10"/>
  <c r="E123" i="1"/>
  <c r="B39" i="18"/>
  <c r="B59" i="9"/>
  <c r="C59" i="9"/>
  <c r="C21" i="10"/>
  <c r="C63" i="9"/>
  <c r="C25" i="10"/>
  <c r="B63" i="9"/>
  <c r="C60" i="9"/>
  <c r="B60" i="9"/>
  <c r="C22" i="10"/>
  <c r="C27" i="10"/>
  <c r="B65" i="9"/>
  <c r="C65" i="9"/>
  <c r="B51" i="9"/>
  <c r="C51" i="9"/>
  <c r="C17" i="10"/>
  <c r="B78" i="9"/>
  <c r="C78" i="9" s="1"/>
  <c r="C79" i="9" s="1"/>
  <c r="B66" i="9"/>
  <c r="C66" i="9"/>
  <c r="C28" i="10"/>
  <c r="B39" i="9"/>
  <c r="C12" i="10"/>
  <c r="C39" i="9"/>
  <c r="C40" i="9" s="1"/>
  <c r="B21" i="18"/>
  <c r="J12" i="10"/>
  <c r="J13" i="10"/>
  <c r="B22" i="18"/>
  <c r="B29" i="18"/>
  <c r="J17" i="10"/>
  <c r="B27" i="18"/>
  <c r="J15" i="10"/>
  <c r="B28" i="18"/>
  <c r="J16" i="10"/>
  <c r="J14" i="10"/>
  <c r="B25" i="18"/>
  <c r="K17" i="10"/>
  <c r="B54" i="9"/>
  <c r="C54" i="9" s="1"/>
  <c r="B52" i="9"/>
  <c r="C52" i="9" s="1"/>
  <c r="K15" i="10"/>
  <c r="B53" i="9"/>
  <c r="C53" i="9" s="1"/>
  <c r="K16" i="10"/>
  <c r="D37" i="23"/>
  <c r="E54" i="21" s="1"/>
  <c r="C37" i="10" s="1"/>
  <c r="E37" i="23"/>
  <c r="F54" i="21" s="1"/>
  <c r="D80" i="9" s="1"/>
  <c r="D81" i="9" s="1"/>
  <c r="D82" i="9" s="1"/>
  <c r="D83" i="9" s="1"/>
  <c r="E26" i="1"/>
  <c r="O26" i="1" s="1"/>
  <c r="F60" i="1"/>
  <c r="F59" i="1"/>
  <c r="F67" i="1"/>
  <c r="F58" i="1"/>
  <c r="E23" i="1"/>
  <c r="O23" i="1" s="1"/>
  <c r="E67" i="1"/>
  <c r="F56" i="1"/>
  <c r="C67" i="1"/>
  <c r="C37" i="23"/>
  <c r="C54" i="21" s="1"/>
  <c r="B37" i="10" s="1"/>
  <c r="L37" i="23"/>
  <c r="F38" i="23" s="1"/>
  <c r="G55" i="21" s="1"/>
  <c r="D38" i="10" s="1"/>
  <c r="E15" i="1"/>
  <c r="O15" i="1" s="1"/>
  <c r="E8" i="1"/>
  <c r="O8" i="1" s="1"/>
  <c r="F57" i="1"/>
  <c r="Q53" i="21"/>
  <c r="S53" i="21" s="1"/>
  <c r="G67" i="1"/>
  <c r="K3" i="1"/>
  <c r="E21" i="1"/>
  <c r="O21" i="1" s="1"/>
  <c r="E58" i="1"/>
  <c r="C55" i="1"/>
  <c r="E5" i="1"/>
  <c r="O5" i="1" s="1"/>
  <c r="E6" i="1"/>
  <c r="O6" i="1" s="1"/>
  <c r="E18" i="1"/>
  <c r="O18" i="1" s="1"/>
  <c r="E55" i="1"/>
  <c r="E24" i="1"/>
  <c r="O24" i="1" s="1"/>
  <c r="C59" i="1"/>
  <c r="E11" i="1"/>
  <c r="O11" i="1" s="1"/>
  <c r="E19" i="1"/>
  <c r="O19" i="1" s="1"/>
  <c r="E27" i="1"/>
  <c r="O27" i="1" s="1"/>
  <c r="E12" i="1"/>
  <c r="O12" i="1" s="1"/>
  <c r="E59" i="1"/>
  <c r="C56" i="1"/>
  <c r="E56" i="1"/>
  <c r="E4" i="1"/>
  <c r="O4" i="1" s="1"/>
  <c r="E20" i="1"/>
  <c r="O20" i="1" s="1"/>
  <c r="E13" i="1"/>
  <c r="O13" i="1" s="1"/>
  <c r="E25" i="1"/>
  <c r="O25" i="1" s="1"/>
  <c r="C60" i="1"/>
  <c r="E16" i="1"/>
  <c r="O16" i="1" s="1"/>
  <c r="E17" i="1"/>
  <c r="O17" i="1" s="1"/>
  <c r="E9" i="1"/>
  <c r="O9" i="1" s="1"/>
  <c r="E60" i="1"/>
  <c r="E14" i="1"/>
  <c r="O14" i="1" s="1"/>
  <c r="C57" i="1"/>
  <c r="C58" i="1"/>
  <c r="E57" i="1"/>
  <c r="E10" i="1"/>
  <c r="O10" i="1" s="1"/>
  <c r="E22" i="1"/>
  <c r="O22" i="1" s="1"/>
  <c r="E7" i="1"/>
  <c r="O7" i="1" s="1"/>
  <c r="M119" i="1"/>
  <c r="P120" i="1"/>
  <c r="P118" i="1"/>
  <c r="P53" i="1"/>
  <c r="Q53" i="1" s="1"/>
  <c r="P50" i="1"/>
  <c r="Q50" i="1" s="1"/>
  <c r="P49" i="1"/>
  <c r="Q49" i="1" s="1"/>
  <c r="S40" i="21"/>
  <c r="P54" i="1"/>
  <c r="Q54" i="1" s="1"/>
  <c r="S41" i="21"/>
  <c r="P55" i="1"/>
  <c r="Q55" i="1" s="1"/>
  <c r="P115" i="1"/>
  <c r="P116" i="1"/>
  <c r="P122" i="1"/>
  <c r="P121" i="1"/>
  <c r="S42" i="21"/>
  <c r="P56" i="1"/>
  <c r="Q56" i="1" s="1"/>
  <c r="J51" i="21"/>
  <c r="I74" i="9" s="1"/>
  <c r="C90" i="21"/>
  <c r="C89" i="21"/>
  <c r="C88" i="21"/>
  <c r="C87" i="21"/>
  <c r="C86" i="21"/>
  <c r="C85" i="21"/>
  <c r="C84" i="21"/>
  <c r="C83" i="21"/>
  <c r="C82" i="21"/>
  <c r="B36" i="18" s="1"/>
  <c r="O36" i="21"/>
  <c r="M50" i="1" s="1"/>
  <c r="O40" i="21"/>
  <c r="M54" i="1" s="1"/>
  <c r="E55" i="25" l="1"/>
  <c r="D55" i="25"/>
  <c r="A73" i="25"/>
  <c r="C64" i="25"/>
  <c r="T6" i="23"/>
  <c r="F55" i="1"/>
  <c r="U7" i="23"/>
  <c r="F36" i="21" s="1"/>
  <c r="D6" i="9" s="1"/>
  <c r="F92" i="21"/>
  <c r="T44" i="23"/>
  <c r="E92" i="21" s="1"/>
  <c r="B48" i="18"/>
  <c r="J39" i="10"/>
  <c r="T7" i="23"/>
  <c r="B54" i="18"/>
  <c r="J42" i="10"/>
  <c r="B80" i="9"/>
  <c r="C80" i="9" s="1"/>
  <c r="C81" i="9" s="1"/>
  <c r="C82" i="9" s="1"/>
  <c r="C83" i="9" s="1"/>
  <c r="B53" i="18"/>
  <c r="J41" i="10"/>
  <c r="B37" i="18"/>
  <c r="J35" i="10"/>
  <c r="B49" i="18"/>
  <c r="J40" i="10"/>
  <c r="B38" i="18"/>
  <c r="J36" i="10"/>
  <c r="B34" i="18"/>
  <c r="J37" i="10"/>
  <c r="C41" i="18"/>
  <c r="E84" i="9"/>
  <c r="E85" i="9" s="1"/>
  <c r="E86" i="9" s="1"/>
  <c r="B47" i="18"/>
  <c r="J38" i="10"/>
  <c r="B40" i="18"/>
  <c r="E38" i="23"/>
  <c r="F55" i="21" s="1"/>
  <c r="D84" i="9" s="1"/>
  <c r="D85" i="9" s="1"/>
  <c r="D86" i="9" s="1"/>
  <c r="D38" i="23"/>
  <c r="E55" i="21" s="1"/>
  <c r="C38" i="10" s="1"/>
  <c r="L65" i="1"/>
  <c r="N65" i="1" s="1"/>
  <c r="C38" i="23"/>
  <c r="C55" i="21" s="1"/>
  <c r="B38" i="10" s="1"/>
  <c r="L38" i="23"/>
  <c r="F39" i="23" s="1"/>
  <c r="G56" i="21" s="1"/>
  <c r="D39" i="10" s="1"/>
  <c r="C117" i="1"/>
  <c r="E68" i="1"/>
  <c r="C118" i="1"/>
  <c r="C68" i="1"/>
  <c r="C121" i="1"/>
  <c r="F68" i="1"/>
  <c r="C116" i="1"/>
  <c r="C119" i="1"/>
  <c r="G68" i="1"/>
  <c r="C120" i="1"/>
  <c r="Q54" i="21"/>
  <c r="S54" i="21" s="1"/>
  <c r="C114" i="1"/>
  <c r="J34" i="10"/>
  <c r="C115" i="1"/>
  <c r="C122" i="1"/>
  <c r="P119" i="1"/>
  <c r="L51" i="21"/>
  <c r="F33" i="18" s="1"/>
  <c r="L4" i="21"/>
  <c r="F5" i="18" s="1"/>
  <c r="E86" i="21"/>
  <c r="F86" i="21"/>
  <c r="D90" i="9" s="1"/>
  <c r="E89" i="21"/>
  <c r="F89" i="21"/>
  <c r="D96" i="9" s="1"/>
  <c r="E87" i="21"/>
  <c r="F87" i="21"/>
  <c r="D91" i="9" s="1"/>
  <c r="E83" i="21"/>
  <c r="F83" i="21"/>
  <c r="D71" i="9" s="1"/>
  <c r="E82" i="21"/>
  <c r="F82" i="21"/>
  <c r="E90" i="21"/>
  <c r="F90" i="21"/>
  <c r="D97" i="9" s="1"/>
  <c r="E85" i="21"/>
  <c r="F85" i="21"/>
  <c r="D73" i="9" s="1"/>
  <c r="E84" i="21"/>
  <c r="F84" i="21"/>
  <c r="D72" i="9" s="1"/>
  <c r="E88" i="21"/>
  <c r="F88" i="21"/>
  <c r="D92" i="9" s="1"/>
  <c r="D19" i="20"/>
  <c r="O19" i="20" s="1"/>
  <c r="C39" i="21"/>
  <c r="C36" i="21"/>
  <c r="E33" i="21"/>
  <c r="B3" i="9" s="1"/>
  <c r="C3" i="9" s="1"/>
  <c r="C33" i="21"/>
  <c r="B3" i="18" s="1"/>
  <c r="C34" i="21"/>
  <c r="C38" i="21"/>
  <c r="C35" i="21"/>
  <c r="C40" i="21"/>
  <c r="E64" i="25" l="1"/>
  <c r="D64" i="25"/>
  <c r="C73" i="25"/>
  <c r="A82" i="25"/>
  <c r="D107" i="9"/>
  <c r="F124" i="1"/>
  <c r="B107" i="9"/>
  <c r="C107" i="9" s="1"/>
  <c r="E124" i="1"/>
  <c r="K44" i="10"/>
  <c r="B92" i="9"/>
  <c r="C92" i="9" s="1"/>
  <c r="K40" i="10"/>
  <c r="B90" i="9"/>
  <c r="C90" i="9" s="1"/>
  <c r="K38" i="10"/>
  <c r="B72" i="9"/>
  <c r="C72" i="9" s="1"/>
  <c r="K36" i="10"/>
  <c r="C42" i="18"/>
  <c r="E87" i="9"/>
  <c r="E88" i="9" s="1"/>
  <c r="E89" i="9" s="1"/>
  <c r="B73" i="9"/>
  <c r="C73" i="9" s="1"/>
  <c r="K37" i="10"/>
  <c r="B41" i="18"/>
  <c r="B71" i="9"/>
  <c r="C71" i="9" s="1"/>
  <c r="K35" i="10"/>
  <c r="B91" i="9"/>
  <c r="C91" i="9" s="1"/>
  <c r="K39" i="10"/>
  <c r="B97" i="9"/>
  <c r="C97" i="9" s="1"/>
  <c r="K42" i="10"/>
  <c r="B96" i="9"/>
  <c r="C96" i="9" s="1"/>
  <c r="K41" i="10"/>
  <c r="B84" i="9"/>
  <c r="C84" i="9" s="1"/>
  <c r="C85" i="9" s="1"/>
  <c r="C86" i="9" s="1"/>
  <c r="J10" i="10"/>
  <c r="B15" i="18"/>
  <c r="B20" i="18"/>
  <c r="J11" i="10"/>
  <c r="B14" i="18"/>
  <c r="J9" i="10"/>
  <c r="B7" i="18"/>
  <c r="J7" i="10"/>
  <c r="J6" i="10"/>
  <c r="B6" i="18"/>
  <c r="B4" i="18"/>
  <c r="J5" i="10"/>
  <c r="D39" i="23"/>
  <c r="E56" i="21" s="1"/>
  <c r="C39" i="10" s="1"/>
  <c r="E39" i="23"/>
  <c r="F56" i="21" s="1"/>
  <c r="D87" i="9" s="1"/>
  <c r="D88" i="9" s="1"/>
  <c r="D89" i="9" s="1"/>
  <c r="F122" i="1"/>
  <c r="F119" i="1"/>
  <c r="F69" i="1"/>
  <c r="C39" i="23"/>
  <c r="C56" i="21" s="1"/>
  <c r="B39" i="10" s="1"/>
  <c r="L39" i="23"/>
  <c r="F40" i="23" s="1"/>
  <c r="G57" i="21" s="1"/>
  <c r="D40" i="10" s="1"/>
  <c r="E122" i="1"/>
  <c r="F120" i="1"/>
  <c r="G69" i="1"/>
  <c r="Q55" i="21"/>
  <c r="S55" i="21" s="1"/>
  <c r="F114" i="1"/>
  <c r="D70" i="9"/>
  <c r="E120" i="1"/>
  <c r="E121" i="1"/>
  <c r="C69" i="1"/>
  <c r="E117" i="1"/>
  <c r="E119" i="1"/>
  <c r="E69" i="1"/>
  <c r="F121" i="1"/>
  <c r="E114" i="1"/>
  <c r="K34" i="10"/>
  <c r="B70" i="9"/>
  <c r="C70" i="9" s="1"/>
  <c r="F51" i="1"/>
  <c r="F116" i="1"/>
  <c r="F115" i="1"/>
  <c r="F118" i="1"/>
  <c r="F117" i="1"/>
  <c r="E116" i="1"/>
  <c r="E115" i="1"/>
  <c r="E118" i="1"/>
  <c r="C52" i="1"/>
  <c r="C48" i="1"/>
  <c r="C49" i="1"/>
  <c r="J4" i="10"/>
  <c r="C47" i="1"/>
  <c r="F4" i="10"/>
  <c r="I3" i="1"/>
  <c r="A3" i="1" s="1"/>
  <c r="K4" i="10"/>
  <c r="E47" i="1"/>
  <c r="C50" i="1"/>
  <c r="I65" i="1"/>
  <c r="A65" i="1" s="1"/>
  <c r="F34" i="10"/>
  <c r="C54" i="1"/>
  <c r="C53" i="1"/>
  <c r="E38" i="21"/>
  <c r="E36" i="21"/>
  <c r="E39" i="21"/>
  <c r="E37" i="21"/>
  <c r="C37" i="21"/>
  <c r="E40" i="21"/>
  <c r="E35" i="21"/>
  <c r="E34" i="21"/>
  <c r="D20" i="20"/>
  <c r="O20" i="20" s="1"/>
  <c r="E73" i="25" l="1"/>
  <c r="D73" i="25"/>
  <c r="C82" i="25"/>
  <c r="A91" i="25"/>
  <c r="B6" i="9"/>
  <c r="C6" i="9" s="1"/>
  <c r="K7" i="10"/>
  <c r="B42" i="18"/>
  <c r="B4" i="9"/>
  <c r="C4" i="9" s="1"/>
  <c r="K5" i="10"/>
  <c r="C43" i="18"/>
  <c r="E93" i="9"/>
  <c r="E94" i="9" s="1"/>
  <c r="E95" i="9" s="1"/>
  <c r="K9" i="10"/>
  <c r="B20" i="9"/>
  <c r="C20" i="9" s="1"/>
  <c r="K11" i="10"/>
  <c r="B33" i="9"/>
  <c r="C33" i="9" s="1"/>
  <c r="K10" i="10"/>
  <c r="B21" i="9"/>
  <c r="C21" i="9" s="1"/>
  <c r="B5" i="9"/>
  <c r="C5" i="9" s="1"/>
  <c r="K6" i="10"/>
  <c r="B87" i="9"/>
  <c r="C87" i="9" s="1"/>
  <c r="C88" i="9" s="1"/>
  <c r="C89" i="9" s="1"/>
  <c r="B9" i="18"/>
  <c r="J8" i="10"/>
  <c r="B7" i="9"/>
  <c r="C7" i="9" s="1"/>
  <c r="K8" i="10"/>
  <c r="E40" i="23"/>
  <c r="F57" i="21" s="1"/>
  <c r="D93" i="9" s="1"/>
  <c r="D94" i="9" s="1"/>
  <c r="D95" i="9" s="1"/>
  <c r="D40" i="23"/>
  <c r="E57" i="21" s="1"/>
  <c r="C40" i="10" s="1"/>
  <c r="F53" i="1"/>
  <c r="C70" i="1"/>
  <c r="C40" i="23"/>
  <c r="C57" i="21" s="1"/>
  <c r="B40" i="10" s="1"/>
  <c r="L40" i="23"/>
  <c r="F41" i="23" s="1"/>
  <c r="G58" i="21" s="1"/>
  <c r="D41" i="10" s="1"/>
  <c r="F70" i="1"/>
  <c r="G70" i="1"/>
  <c r="Q56" i="21"/>
  <c r="S56" i="21" s="1"/>
  <c r="F52" i="1"/>
  <c r="E70" i="1"/>
  <c r="F54" i="1"/>
  <c r="F50" i="1"/>
  <c r="F49" i="1"/>
  <c r="F48" i="1"/>
  <c r="E50" i="1"/>
  <c r="E52" i="1"/>
  <c r="E49" i="1"/>
  <c r="E54" i="1"/>
  <c r="C51" i="1"/>
  <c r="E51" i="1"/>
  <c r="E48" i="1"/>
  <c r="E53" i="1"/>
  <c r="D21" i="20"/>
  <c r="O21" i="20" s="1"/>
  <c r="D82" i="25" l="1"/>
  <c r="E82" i="25"/>
  <c r="A100" i="25"/>
  <c r="C91" i="25"/>
  <c r="B93" i="9"/>
  <c r="C93" i="9" s="1"/>
  <c r="C94" i="9" s="1"/>
  <c r="C95" i="9" s="1"/>
  <c r="E98" i="9"/>
  <c r="E99" i="9" s="1"/>
  <c r="E100" i="9" s="1"/>
  <c r="C44" i="18"/>
  <c r="B43" i="18"/>
  <c r="D41" i="23"/>
  <c r="E58" i="21" s="1"/>
  <c r="C41" i="10" s="1"/>
  <c r="E41" i="23"/>
  <c r="F58" i="21" s="1"/>
  <c r="D98" i="9" s="1"/>
  <c r="D99" i="9" s="1"/>
  <c r="D100" i="9" s="1"/>
  <c r="F71" i="1"/>
  <c r="E71" i="1"/>
  <c r="G71" i="1"/>
  <c r="Q57" i="21"/>
  <c r="S57" i="21" s="1"/>
  <c r="C41" i="23"/>
  <c r="C58" i="21" s="1"/>
  <c r="B41" i="10" s="1"/>
  <c r="L41" i="23"/>
  <c r="F42" i="23" s="1"/>
  <c r="G59" i="21" s="1"/>
  <c r="D42" i="10" s="1"/>
  <c r="C71" i="1"/>
  <c r="D22" i="20"/>
  <c r="O22" i="20" s="1"/>
  <c r="D91" i="25" l="1"/>
  <c r="E91" i="25"/>
  <c r="C100" i="25"/>
  <c r="A109" i="25"/>
  <c r="B98" i="9"/>
  <c r="C98" i="9" s="1"/>
  <c r="C99" i="9" s="1"/>
  <c r="C100" i="9" s="1"/>
  <c r="E101" i="9"/>
  <c r="E102" i="9" s="1"/>
  <c r="C45" i="18"/>
  <c r="B44" i="18"/>
  <c r="E42" i="23"/>
  <c r="F59" i="21" s="1"/>
  <c r="D101" i="9" s="1"/>
  <c r="D102" i="9" s="1"/>
  <c r="D42" i="23"/>
  <c r="E59" i="21" s="1"/>
  <c r="C42" i="10" s="1"/>
  <c r="G72" i="1"/>
  <c r="Q58" i="21"/>
  <c r="S58" i="21" s="1"/>
  <c r="F72" i="1"/>
  <c r="E72" i="1"/>
  <c r="C42" i="23"/>
  <c r="C59" i="21" s="1"/>
  <c r="B42" i="10" s="1"/>
  <c r="L42" i="23"/>
  <c r="F43" i="23" s="1"/>
  <c r="G60" i="21" s="1"/>
  <c r="D43" i="10" s="1"/>
  <c r="C72" i="1"/>
  <c r="D23" i="20"/>
  <c r="O23" i="20" s="1"/>
  <c r="D100" i="25" l="1"/>
  <c r="E100" i="25"/>
  <c r="C109" i="25"/>
  <c r="A118" i="25"/>
  <c r="B101" i="9"/>
  <c r="C101" i="9" s="1"/>
  <c r="C102" i="9" s="1"/>
  <c r="E103" i="9"/>
  <c r="C46" i="18"/>
  <c r="B45" i="18"/>
  <c r="D43" i="23"/>
  <c r="E60" i="21" s="1"/>
  <c r="C43" i="10" s="1"/>
  <c r="E43" i="23"/>
  <c r="F60" i="21" s="1"/>
  <c r="D103" i="9" s="1"/>
  <c r="E73" i="1"/>
  <c r="C43" i="23"/>
  <c r="C60" i="21" s="1"/>
  <c r="B43" i="10" s="1"/>
  <c r="L43" i="23"/>
  <c r="F44" i="23" s="1"/>
  <c r="G61" i="21" s="1"/>
  <c r="D44" i="10" s="1"/>
  <c r="F73" i="1"/>
  <c r="G73" i="1"/>
  <c r="Q59" i="21"/>
  <c r="S59" i="21" s="1"/>
  <c r="C73" i="1"/>
  <c r="D24" i="20"/>
  <c r="O24" i="20" s="1"/>
  <c r="E109" i="25" l="1"/>
  <c r="D109" i="25"/>
  <c r="A127" i="25"/>
  <c r="C118" i="25"/>
  <c r="B103" i="9"/>
  <c r="C103" i="9" s="1"/>
  <c r="C50" i="18"/>
  <c r="E104" i="9"/>
  <c r="B46" i="18"/>
  <c r="F74" i="1"/>
  <c r="C74" i="1"/>
  <c r="E74" i="1"/>
  <c r="G74" i="1"/>
  <c r="Q60" i="21"/>
  <c r="S60" i="21" s="1"/>
  <c r="D25" i="20"/>
  <c r="O25" i="20" s="1"/>
  <c r="E118" i="25" l="1"/>
  <c r="D118" i="25"/>
  <c r="A136" i="25"/>
  <c r="C127" i="25"/>
  <c r="E44" i="23"/>
  <c r="F61" i="21" s="1"/>
  <c r="D104" i="9" s="1"/>
  <c r="D44" i="23"/>
  <c r="E61" i="21" s="1"/>
  <c r="C44" i="10" s="1"/>
  <c r="C44" i="23"/>
  <c r="C61" i="21" s="1"/>
  <c r="B44" i="10" s="1"/>
  <c r="L44" i="23"/>
  <c r="F45" i="23" s="1"/>
  <c r="G62" i="21" s="1"/>
  <c r="D45" i="10" s="1"/>
  <c r="D26" i="20"/>
  <c r="O26" i="20" s="1"/>
  <c r="D127" i="25" l="1"/>
  <c r="E127" i="25"/>
  <c r="C136" i="25"/>
  <c r="A145" i="25"/>
  <c r="E105" i="9"/>
  <c r="C51" i="18"/>
  <c r="B50" i="18"/>
  <c r="B104" i="9"/>
  <c r="C104" i="9" s="1"/>
  <c r="F75" i="1"/>
  <c r="C75" i="1"/>
  <c r="G75" i="1"/>
  <c r="Q61" i="21"/>
  <c r="S61" i="21" s="1"/>
  <c r="E75" i="1"/>
  <c r="D27" i="20"/>
  <c r="O27" i="20" s="1"/>
  <c r="E136" i="25" l="1"/>
  <c r="D136" i="25"/>
  <c r="C145" i="25"/>
  <c r="A154" i="25"/>
  <c r="C154" i="25" s="1"/>
  <c r="E45" i="23"/>
  <c r="D45" i="23"/>
  <c r="E62" i="21" s="1"/>
  <c r="C45" i="10" s="1"/>
  <c r="C45" i="23"/>
  <c r="C62" i="21" s="1"/>
  <c r="B45" i="10" s="1"/>
  <c r="L45" i="23"/>
  <c r="D28" i="20"/>
  <c r="O28" i="20" s="1"/>
  <c r="E145" i="25" l="1"/>
  <c r="D145" i="25"/>
  <c r="D154" i="25"/>
  <c r="E154" i="25"/>
  <c r="F62" i="21"/>
  <c r="D105" i="9" s="1"/>
  <c r="F46" i="23"/>
  <c r="G63" i="21" s="1"/>
  <c r="D46" i="10" s="1"/>
  <c r="E108" i="9"/>
  <c r="E109" i="9" s="1"/>
  <c r="B51" i="18"/>
  <c r="B105" i="9"/>
  <c r="C105" i="9" s="1"/>
  <c r="C76" i="1"/>
  <c r="G76" i="1"/>
  <c r="Q62" i="21"/>
  <c r="S62" i="21" s="1"/>
  <c r="F76" i="1"/>
  <c r="E76" i="1"/>
  <c r="D29" i="20"/>
  <c r="O29" i="20" s="1"/>
  <c r="D30" i="20" l="1"/>
  <c r="O30" i="20" s="1"/>
  <c r="D46" i="23" l="1"/>
  <c r="E63" i="21" s="1"/>
  <c r="C46" i="10" s="1"/>
  <c r="E46" i="23"/>
  <c r="G77" i="1"/>
  <c r="Q63" i="21"/>
  <c r="S63" i="21" s="1"/>
  <c r="E77" i="1"/>
  <c r="C46" i="23"/>
  <c r="C63" i="21" s="1"/>
  <c r="L46" i="23"/>
  <c r="D31" i="20"/>
  <c r="O31" i="20" s="1"/>
  <c r="F63" i="21" l="1"/>
  <c r="B46" i="10"/>
  <c r="C77" i="1"/>
  <c r="B108" i="9"/>
  <c r="C108" i="9" s="1"/>
  <c r="C109" i="9" s="1"/>
  <c r="F47" i="23"/>
  <c r="G64" i="21" s="1"/>
  <c r="G78" i="1" s="1"/>
  <c r="C47" i="23"/>
  <c r="C64" i="21" s="1"/>
  <c r="B47" i="10" s="1"/>
  <c r="Q64" i="21"/>
  <c r="S64" i="21" s="1"/>
  <c r="D32" i="20"/>
  <c r="O32" i="20" s="1"/>
  <c r="D108" i="9" l="1"/>
  <c r="D109" i="9" s="1"/>
  <c r="F77" i="1"/>
  <c r="B52" i="18"/>
  <c r="D47" i="10"/>
  <c r="E110" i="9"/>
  <c r="C52" i="18"/>
  <c r="C78" i="1"/>
  <c r="L47" i="23"/>
  <c r="F48" i="23" s="1"/>
  <c r="D47" i="23"/>
  <c r="E47" i="23"/>
  <c r="D33" i="20"/>
  <c r="O33" i="20" s="1"/>
  <c r="L48" i="23" l="1"/>
  <c r="G65" i="21"/>
  <c r="F64" i="21"/>
  <c r="E64" i="21"/>
  <c r="C48" i="23"/>
  <c r="D48" i="23"/>
  <c r="E65" i="21" s="1"/>
  <c r="C48" i="10" s="1"/>
  <c r="E48" i="23"/>
  <c r="F49" i="23"/>
  <c r="G66" i="21" s="1"/>
  <c r="D49" i="10" s="1"/>
  <c r="D34" i="20"/>
  <c r="O34" i="20" s="1"/>
  <c r="D48" i="10" l="1"/>
  <c r="G79" i="1"/>
  <c r="Q65" i="21"/>
  <c r="S65" i="21" s="1"/>
  <c r="C55" i="18"/>
  <c r="E111" i="9"/>
  <c r="C49" i="23"/>
  <c r="C66" i="21" s="1"/>
  <c r="B49" i="10" s="1"/>
  <c r="D49" i="23"/>
  <c r="E66" i="21" s="1"/>
  <c r="F65" i="21"/>
  <c r="E49" i="23"/>
  <c r="C65" i="21"/>
  <c r="C47" i="10"/>
  <c r="E78" i="1"/>
  <c r="B110" i="9"/>
  <c r="C110" i="9" s="1"/>
  <c r="B111" i="9"/>
  <c r="C111" i="9" s="1"/>
  <c r="G80" i="1"/>
  <c r="D110" i="9"/>
  <c r="F78" i="1"/>
  <c r="E79" i="1"/>
  <c r="Q66" i="21"/>
  <c r="S66" i="21" s="1"/>
  <c r="E112" i="9"/>
  <c r="C56" i="18"/>
  <c r="L49" i="23"/>
  <c r="D35" i="20"/>
  <c r="O35" i="20" s="1"/>
  <c r="R15" i="21"/>
  <c r="R16" i="21"/>
  <c r="R17" i="21"/>
  <c r="R18" i="21"/>
  <c r="A13" i="20"/>
  <c r="F13" i="20" s="1"/>
  <c r="B13" i="20"/>
  <c r="C13" i="20"/>
  <c r="H13" i="20" s="1"/>
  <c r="A14" i="20"/>
  <c r="F14" i="20" s="1"/>
  <c r="B14" i="20"/>
  <c r="G14" i="20" s="1"/>
  <c r="C14" i="20"/>
  <c r="A15" i="20"/>
  <c r="F15" i="20" s="1"/>
  <c r="B15" i="20"/>
  <c r="G15" i="20" s="1"/>
  <c r="C15" i="20"/>
  <c r="A16" i="20"/>
  <c r="F16" i="20" s="1"/>
  <c r="B16" i="20"/>
  <c r="G16" i="20" s="1"/>
  <c r="C16" i="20"/>
  <c r="A17" i="20"/>
  <c r="F17" i="20" s="1"/>
  <c r="B17" i="20"/>
  <c r="G17" i="20" s="1"/>
  <c r="C17" i="20"/>
  <c r="O86" i="21"/>
  <c r="P117" i="1"/>
  <c r="D82" i="21"/>
  <c r="A81" i="21"/>
  <c r="A80" i="21"/>
  <c r="R51" i="21"/>
  <c r="Q51" i="21"/>
  <c r="D51" i="21"/>
  <c r="D65" i="1" s="1"/>
  <c r="D33" i="21"/>
  <c r="D47" i="1" s="1"/>
  <c r="A32" i="21"/>
  <c r="A31" i="21"/>
  <c r="Q4" i="21"/>
  <c r="D4" i="21"/>
  <c r="D3" i="1" s="1"/>
  <c r="B31" i="21"/>
  <c r="I1" i="21"/>
  <c r="D111" i="9" l="1"/>
  <c r="F79" i="1"/>
  <c r="C49" i="10"/>
  <c r="E80" i="1"/>
  <c r="B112" i="9"/>
  <c r="C112" i="9" s="1"/>
  <c r="C80" i="1"/>
  <c r="B48" i="10"/>
  <c r="B55" i="18"/>
  <c r="C79" i="1"/>
  <c r="B56" i="18"/>
  <c r="F66" i="21"/>
  <c r="F50" i="23"/>
  <c r="G67" i="21" s="1"/>
  <c r="D114" i="1"/>
  <c r="O54" i="1"/>
  <c r="N54" i="1"/>
  <c r="M118" i="1"/>
  <c r="H14" i="20"/>
  <c r="J14" i="20"/>
  <c r="I14" i="20" s="1"/>
  <c r="L14" i="20"/>
  <c r="J16" i="20"/>
  <c r="I16" i="20" s="1"/>
  <c r="L16" i="20"/>
  <c r="H16" i="20"/>
  <c r="L17" i="20"/>
  <c r="H17" i="20"/>
  <c r="J17" i="20"/>
  <c r="I17" i="20" s="1"/>
  <c r="H15" i="20"/>
  <c r="J15" i="20"/>
  <c r="I15" i="20" s="1"/>
  <c r="L15" i="20"/>
  <c r="L13" i="20"/>
  <c r="G13" i="20"/>
  <c r="F4" i="21"/>
  <c r="D8" i="9" s="1"/>
  <c r="D9" i="9" s="1"/>
  <c r="A68" i="21"/>
  <c r="A33" i="21"/>
  <c r="A73" i="21"/>
  <c r="O84" i="21"/>
  <c r="M116" i="1" s="1"/>
  <c r="O89" i="21"/>
  <c r="M121" i="1" s="1"/>
  <c r="A70" i="21"/>
  <c r="A59" i="21"/>
  <c r="A55" i="21"/>
  <c r="A57" i="21"/>
  <c r="A53" i="21"/>
  <c r="O85" i="21"/>
  <c r="A62" i="21"/>
  <c r="A69" i="21"/>
  <c r="A82" i="21"/>
  <c r="A83" i="21"/>
  <c r="A63" i="21"/>
  <c r="A6" i="21"/>
  <c r="A71" i="21"/>
  <c r="S36" i="21"/>
  <c r="A61" i="21"/>
  <c r="A66" i="21"/>
  <c r="A67" i="21"/>
  <c r="O90" i="21"/>
  <c r="M122" i="1" s="1"/>
  <c r="A56" i="21"/>
  <c r="A72" i="21"/>
  <c r="A74" i="21"/>
  <c r="O35" i="21"/>
  <c r="O83" i="21"/>
  <c r="A51" i="21"/>
  <c r="A52" i="21"/>
  <c r="A5" i="21"/>
  <c r="A34" i="21"/>
  <c r="A54" i="21"/>
  <c r="A60" i="21"/>
  <c r="J13" i="20"/>
  <c r="I13" i="20" s="1"/>
  <c r="A4" i="21"/>
  <c r="A64" i="21"/>
  <c r="S51" i="21"/>
  <c r="A58" i="21"/>
  <c r="A65" i="21"/>
  <c r="D50" i="10" l="1"/>
  <c r="G81" i="1"/>
  <c r="E113" i="9"/>
  <c r="Q67" i="21"/>
  <c r="S67" i="21" s="1"/>
  <c r="C59" i="18"/>
  <c r="F80" i="1"/>
  <c r="D112" i="9"/>
  <c r="E50" i="23"/>
  <c r="F67" i="21" s="1"/>
  <c r="L50" i="23"/>
  <c r="F51" i="23" s="1"/>
  <c r="C50" i="23"/>
  <c r="C67" i="21" s="1"/>
  <c r="D50" i="23"/>
  <c r="E67" i="21" s="1"/>
  <c r="E83" i="1"/>
  <c r="F83" i="1"/>
  <c r="C83" i="1"/>
  <c r="G83" i="1"/>
  <c r="E4" i="21"/>
  <c r="F3" i="1"/>
  <c r="M49" i="1"/>
  <c r="O118" i="1"/>
  <c r="O120" i="1"/>
  <c r="M117" i="1"/>
  <c r="N118" i="1"/>
  <c r="N120" i="1"/>
  <c r="M115" i="1"/>
  <c r="O114" i="1"/>
  <c r="N114" i="1"/>
  <c r="F81" i="1" l="1"/>
  <c r="D113" i="9"/>
  <c r="C50" i="10"/>
  <c r="E81" i="1"/>
  <c r="B113" i="9"/>
  <c r="C113" i="9" s="1"/>
  <c r="B50" i="10"/>
  <c r="B59" i="18"/>
  <c r="C81" i="1"/>
  <c r="E51" i="23"/>
  <c r="G68" i="21"/>
  <c r="D51" i="23"/>
  <c r="E68" i="21" s="1"/>
  <c r="C51" i="10" s="1"/>
  <c r="L51" i="23"/>
  <c r="F52" i="23" s="1"/>
  <c r="C82" i="1"/>
  <c r="B8" i="9"/>
  <c r="C8" i="9"/>
  <c r="C9" i="9" s="1"/>
  <c r="O116" i="1"/>
  <c r="O115" i="1"/>
  <c r="C4" i="10"/>
  <c r="E3" i="1"/>
  <c r="O3" i="1" s="1"/>
  <c r="N49" i="1"/>
  <c r="N50" i="1"/>
  <c r="N119" i="1"/>
  <c r="N117" i="1"/>
  <c r="O119" i="1"/>
  <c r="N121" i="1"/>
  <c r="N122" i="1"/>
  <c r="D51" i="10" l="1"/>
  <c r="G82" i="1"/>
  <c r="E115" i="9"/>
  <c r="Q68" i="21"/>
  <c r="S68" i="21" s="1"/>
  <c r="B115" i="9"/>
  <c r="C115" i="9" s="1"/>
  <c r="E82" i="1"/>
  <c r="E52" i="23"/>
  <c r="G69" i="21"/>
  <c r="F68" i="21"/>
  <c r="L52" i="23"/>
  <c r="F53" i="23" s="1"/>
  <c r="D52" i="23"/>
  <c r="E69" i="21" s="1"/>
  <c r="O121" i="1"/>
  <c r="W81" i="21"/>
  <c r="O50" i="1"/>
  <c r="O49" i="1"/>
  <c r="O117" i="1"/>
  <c r="D52" i="10" l="1"/>
  <c r="E116" i="9"/>
  <c r="G84" i="1"/>
  <c r="Q69" i="21"/>
  <c r="S69" i="21" s="1"/>
  <c r="F69" i="21"/>
  <c r="C52" i="10"/>
  <c r="B116" i="9"/>
  <c r="C116" i="9" s="1"/>
  <c r="E84" i="1"/>
  <c r="L53" i="23"/>
  <c r="F54" i="23" s="1"/>
  <c r="G71" i="21" s="1"/>
  <c r="G70" i="21"/>
  <c r="D115" i="9"/>
  <c r="F82" i="1"/>
  <c r="Q70" i="21"/>
  <c r="S70" i="21" s="1"/>
  <c r="D53" i="23"/>
  <c r="E70" i="21" s="1"/>
  <c r="E117" i="9"/>
  <c r="E53" i="23"/>
  <c r="O122" i="1"/>
  <c r="W90" i="21"/>
  <c r="X81" i="21"/>
  <c r="X90" i="21" s="1"/>
  <c r="W87" i="21"/>
  <c r="W84" i="21"/>
  <c r="W92" i="21"/>
  <c r="W88" i="21"/>
  <c r="W85" i="21"/>
  <c r="W86" i="21"/>
  <c r="W82" i="21"/>
  <c r="W83" i="21"/>
  <c r="W91" i="21"/>
  <c r="W89" i="21"/>
  <c r="D36" i="20"/>
  <c r="O36" i="20" s="1"/>
  <c r="D54" i="10" l="1"/>
  <c r="Q71" i="21"/>
  <c r="S71" i="21" s="1"/>
  <c r="C53" i="10"/>
  <c r="B117" i="9"/>
  <c r="C117" i="9" s="1"/>
  <c r="E85" i="1"/>
  <c r="F84" i="1"/>
  <c r="D116" i="9"/>
  <c r="D53" i="10"/>
  <c r="G85" i="1"/>
  <c r="F70" i="21"/>
  <c r="E118" i="9"/>
  <c r="G86" i="1"/>
  <c r="Y81" i="21"/>
  <c r="X86" i="21"/>
  <c r="X91" i="21"/>
  <c r="X92" i="21"/>
  <c r="X84" i="21"/>
  <c r="X89" i="21"/>
  <c r="X83" i="21"/>
  <c r="X85" i="21"/>
  <c r="X82" i="21"/>
  <c r="X87" i="21"/>
  <c r="X88" i="21"/>
  <c r="W93" i="21"/>
  <c r="D37" i="20"/>
  <c r="O37" i="20" s="1"/>
  <c r="F85" i="1" l="1"/>
  <c r="D117" i="9"/>
  <c r="Y88" i="21"/>
  <c r="Z81" i="21"/>
  <c r="Y86" i="21"/>
  <c r="Y90" i="21"/>
  <c r="Y89" i="21"/>
  <c r="Y83" i="21"/>
  <c r="Y91" i="21"/>
  <c r="Y92" i="21"/>
  <c r="Y87" i="21"/>
  <c r="Y85" i="21"/>
  <c r="Y84" i="21"/>
  <c r="Y82" i="21"/>
  <c r="X93" i="21"/>
  <c r="D38" i="20"/>
  <c r="O38" i="20" s="1"/>
  <c r="Z82" i="21" l="1"/>
  <c r="Z92" i="21"/>
  <c r="Z91" i="21"/>
  <c r="Z87" i="21"/>
  <c r="Z86" i="21"/>
  <c r="Z90" i="21"/>
  <c r="Z83" i="21"/>
  <c r="Z84" i="21"/>
  <c r="AA81" i="21"/>
  <c r="Z89" i="21"/>
  <c r="Z85" i="21"/>
  <c r="Z88" i="21"/>
  <c r="Y93" i="21"/>
  <c r="AA84" i="21" l="1"/>
  <c r="AB81" i="21"/>
  <c r="AA82" i="21"/>
  <c r="AA89" i="21"/>
  <c r="AA90" i="21"/>
  <c r="AA83" i="21"/>
  <c r="AA92" i="21"/>
  <c r="AA91" i="21"/>
  <c r="AA85" i="21"/>
  <c r="AA87" i="21"/>
  <c r="AA86" i="21"/>
  <c r="AA88" i="21"/>
  <c r="Z93" i="21"/>
  <c r="D39" i="20"/>
  <c r="O39" i="20" s="1"/>
  <c r="AA93" i="21" l="1"/>
  <c r="AB89" i="21"/>
  <c r="AB91" i="21"/>
  <c r="AB92" i="21"/>
  <c r="AB86" i="21"/>
  <c r="AB84" i="21"/>
  <c r="AB85" i="21"/>
  <c r="AB90" i="21"/>
  <c r="AB87" i="21"/>
  <c r="AB82" i="21"/>
  <c r="AB83" i="21"/>
  <c r="AB88" i="21"/>
  <c r="AC81" i="21"/>
  <c r="AD81" i="21" l="1"/>
  <c r="AC90" i="21"/>
  <c r="AC86" i="21"/>
  <c r="AC83" i="21"/>
  <c r="AC89" i="21"/>
  <c r="AC92" i="21"/>
  <c r="AC85" i="21"/>
  <c r="AC91" i="21"/>
  <c r="AC82" i="21"/>
  <c r="AC87" i="21"/>
  <c r="AC88" i="21"/>
  <c r="AC84" i="21"/>
  <c r="AB93" i="21"/>
  <c r="AC93" i="21" l="1"/>
  <c r="AD88" i="21"/>
  <c r="AD83" i="21"/>
  <c r="AD91" i="21"/>
  <c r="AD84" i="21"/>
  <c r="AE81" i="21"/>
  <c r="AD92" i="21"/>
  <c r="AD89" i="21"/>
  <c r="AD87" i="21"/>
  <c r="AD90" i="21"/>
  <c r="AD82" i="21"/>
  <c r="AD86" i="21"/>
  <c r="AD85" i="21"/>
  <c r="L54" i="23" l="1"/>
  <c r="F55" i="23" s="1"/>
  <c r="G72" i="21" s="1"/>
  <c r="D55" i="10" s="1"/>
  <c r="G93" i="1"/>
  <c r="Q93" i="1" s="1"/>
  <c r="E54" i="23"/>
  <c r="F71" i="21" s="1"/>
  <c r="D54" i="23"/>
  <c r="E71" i="21" s="1"/>
  <c r="AE92" i="21"/>
  <c r="AE85" i="21"/>
  <c r="AE87" i="21"/>
  <c r="AE83" i="21"/>
  <c r="AE84" i="21"/>
  <c r="AF81" i="21"/>
  <c r="AE86" i="21"/>
  <c r="AE89" i="21"/>
  <c r="AE91" i="21"/>
  <c r="AE90" i="21"/>
  <c r="AE88" i="21"/>
  <c r="AE82" i="21"/>
  <c r="AD93" i="21"/>
  <c r="C54" i="10" l="1"/>
  <c r="E86" i="1"/>
  <c r="B118" i="9"/>
  <c r="C118" i="9" s="1"/>
  <c r="D118" i="9"/>
  <c r="F86" i="1"/>
  <c r="C55" i="23"/>
  <c r="C72" i="21" s="1"/>
  <c r="B55" i="10" s="1"/>
  <c r="L55" i="23"/>
  <c r="E55" i="23"/>
  <c r="D55" i="23"/>
  <c r="E72" i="21" s="1"/>
  <c r="C55" i="10" s="1"/>
  <c r="E93" i="1"/>
  <c r="F93" i="1"/>
  <c r="Q72" i="21"/>
  <c r="S72" i="21" s="1"/>
  <c r="G87" i="1"/>
  <c r="AF92" i="21"/>
  <c r="AF90" i="21"/>
  <c r="AF87" i="21"/>
  <c r="AF86" i="21"/>
  <c r="AF89" i="21"/>
  <c r="AG81" i="21"/>
  <c r="AF84" i="21"/>
  <c r="AF83" i="21"/>
  <c r="AF82" i="21"/>
  <c r="AF85" i="21"/>
  <c r="AF88" i="21"/>
  <c r="AF91" i="21"/>
  <c r="AE93" i="21"/>
  <c r="F72" i="21" l="1"/>
  <c r="F87" i="1" s="1"/>
  <c r="B119" i="9"/>
  <c r="C119" i="9" s="1"/>
  <c r="E87" i="1"/>
  <c r="F56" i="23"/>
  <c r="G73" i="21" s="1"/>
  <c r="D56" i="10" s="1"/>
  <c r="E119" i="9"/>
  <c r="C60" i="18"/>
  <c r="C87" i="1"/>
  <c r="B60" i="18"/>
  <c r="AH81" i="21"/>
  <c r="AG90" i="21"/>
  <c r="AG87" i="21"/>
  <c r="AG88" i="21"/>
  <c r="AG85" i="21"/>
  <c r="AG86" i="21"/>
  <c r="AG82" i="21"/>
  <c r="AG83" i="21"/>
  <c r="AG89" i="21"/>
  <c r="AG84" i="21"/>
  <c r="AG91" i="21"/>
  <c r="AG92" i="21"/>
  <c r="AF93" i="21"/>
  <c r="D119" i="9" l="1"/>
  <c r="L56" i="23"/>
  <c r="F57" i="23" s="1"/>
  <c r="G74" i="21" s="1"/>
  <c r="D57" i="10" s="1"/>
  <c r="E56" i="23"/>
  <c r="F73" i="21" s="1"/>
  <c r="D56" i="23"/>
  <c r="E73" i="21" s="1"/>
  <c r="C56" i="10" s="1"/>
  <c r="AG93" i="21"/>
  <c r="AI81" i="21"/>
  <c r="AH87" i="21"/>
  <c r="AH84" i="21"/>
  <c r="AH83" i="21"/>
  <c r="AH89" i="21"/>
  <c r="AH85" i="21"/>
  <c r="AH82" i="21"/>
  <c r="AH92" i="21"/>
  <c r="AH88" i="21"/>
  <c r="AH91" i="21"/>
  <c r="AH90" i="21"/>
  <c r="AH86" i="21"/>
  <c r="B120" i="9" l="1"/>
  <c r="C120" i="9" s="1"/>
  <c r="E88" i="1"/>
  <c r="D120" i="9"/>
  <c r="F88" i="1"/>
  <c r="E120" i="9"/>
  <c r="G88" i="1"/>
  <c r="Q73" i="21"/>
  <c r="S73" i="21" s="1"/>
  <c r="L57" i="23"/>
  <c r="F58" i="23" s="1"/>
  <c r="G75" i="21" s="1"/>
  <c r="D58" i="10" s="1"/>
  <c r="D57" i="23"/>
  <c r="E74" i="21" s="1"/>
  <c r="C57" i="10" s="1"/>
  <c r="E57" i="23"/>
  <c r="F74" i="21" s="1"/>
  <c r="AH93" i="21"/>
  <c r="AI90" i="21"/>
  <c r="AI89" i="21"/>
  <c r="AI88" i="21"/>
  <c r="AI86" i="21"/>
  <c r="AJ81" i="21"/>
  <c r="AI87" i="21"/>
  <c r="AI92" i="21"/>
  <c r="AI85" i="21"/>
  <c r="AI82" i="21"/>
  <c r="AI83" i="21"/>
  <c r="AI84" i="21"/>
  <c r="AI91" i="21"/>
  <c r="D121" i="9" l="1"/>
  <c r="F89" i="1"/>
  <c r="E89" i="1"/>
  <c r="B121" i="9"/>
  <c r="C121" i="9" s="1"/>
  <c r="L58" i="23"/>
  <c r="F59" i="23" s="1"/>
  <c r="G76" i="21" s="1"/>
  <c r="D59" i="10" s="1"/>
  <c r="D58" i="23"/>
  <c r="E75" i="21" s="1"/>
  <c r="C58" i="10" s="1"/>
  <c r="E58" i="23"/>
  <c r="F75" i="21" s="1"/>
  <c r="E121" i="9"/>
  <c r="G89" i="1"/>
  <c r="Q74" i="21"/>
  <c r="S74" i="21" s="1"/>
  <c r="AJ92" i="21"/>
  <c r="AJ84" i="21"/>
  <c r="AJ89" i="21"/>
  <c r="AJ85" i="21"/>
  <c r="AJ91" i="21"/>
  <c r="AJ86" i="21"/>
  <c r="AK81" i="21"/>
  <c r="AJ88" i="21"/>
  <c r="AJ82" i="21"/>
  <c r="AJ83" i="21"/>
  <c r="AJ87" i="21"/>
  <c r="AJ90" i="21"/>
  <c r="AI93" i="21"/>
  <c r="E90" i="1" l="1"/>
  <c r="B122" i="9"/>
  <c r="C122" i="9" s="1"/>
  <c r="L59" i="23"/>
  <c r="F60" i="23" s="1"/>
  <c r="G77" i="21" s="1"/>
  <c r="D60" i="10" s="1"/>
  <c r="D59" i="23"/>
  <c r="E76" i="21" s="1"/>
  <c r="C59" i="10" s="1"/>
  <c r="E59" i="23"/>
  <c r="F76" i="21" s="1"/>
  <c r="D122" i="9"/>
  <c r="F90" i="1"/>
  <c r="Q75" i="21"/>
  <c r="S75" i="21" s="1"/>
  <c r="G90" i="1"/>
  <c r="Q90" i="1" s="1"/>
  <c r="E122" i="9"/>
  <c r="AJ93" i="21"/>
  <c r="AK85" i="21"/>
  <c r="AK88" i="21"/>
  <c r="AL81" i="21"/>
  <c r="AK90" i="21"/>
  <c r="AK86" i="21"/>
  <c r="AK87" i="21"/>
  <c r="AK91" i="21"/>
  <c r="AK92" i="21"/>
  <c r="AK82" i="21"/>
  <c r="AK84" i="21"/>
  <c r="AK83" i="21"/>
  <c r="AK89" i="21"/>
  <c r="E91" i="1" l="1"/>
  <c r="B123" i="9"/>
  <c r="C123" i="9" s="1"/>
  <c r="Q76" i="21"/>
  <c r="S76" i="21" s="1"/>
  <c r="E123" i="9"/>
  <c r="G91" i="1"/>
  <c r="Q91" i="1" s="1"/>
  <c r="F91" i="1"/>
  <c r="D123" i="9"/>
  <c r="L60" i="23"/>
  <c r="J62" i="23" s="1"/>
  <c r="D60" i="23"/>
  <c r="E77" i="21" s="1"/>
  <c r="C60" i="10" s="1"/>
  <c r="E60" i="23"/>
  <c r="F77" i="21" s="1"/>
  <c r="AL82" i="21"/>
  <c r="AL90" i="21"/>
  <c r="AL87" i="21"/>
  <c r="AL88" i="21"/>
  <c r="AL83" i="21"/>
  <c r="AM81" i="21"/>
  <c r="AL92" i="21"/>
  <c r="AL86" i="21"/>
  <c r="AL85" i="21"/>
  <c r="AL91" i="21"/>
  <c r="AL89" i="21"/>
  <c r="AL84" i="21"/>
  <c r="AK93" i="21"/>
  <c r="F92" i="1" l="1"/>
  <c r="D124" i="9"/>
  <c r="Q77" i="21"/>
  <c r="S77" i="21" s="1"/>
  <c r="G92" i="1"/>
  <c r="Q92" i="1" s="1"/>
  <c r="E124" i="9"/>
  <c r="E92" i="1"/>
  <c r="B124" i="9"/>
  <c r="C124" i="9" s="1"/>
  <c r="AN81" i="21"/>
  <c r="AM86" i="21"/>
  <c r="AM92" i="21"/>
  <c r="AM85" i="21"/>
  <c r="AM88" i="21"/>
  <c r="AM82" i="21"/>
  <c r="AM89" i="21"/>
  <c r="AM90" i="21"/>
  <c r="AM83" i="21"/>
  <c r="AM87" i="21"/>
  <c r="AM84" i="21"/>
  <c r="AM91" i="21"/>
  <c r="AL93" i="21"/>
  <c r="AM93" i="21" l="1"/>
  <c r="AO81" i="21"/>
  <c r="AN90" i="21"/>
  <c r="AN87" i="21"/>
  <c r="AN88" i="21"/>
  <c r="AN86" i="21"/>
  <c r="AN83" i="21"/>
  <c r="AN82" i="21"/>
  <c r="AN85" i="21"/>
  <c r="AN84" i="21"/>
  <c r="AN91" i="21"/>
  <c r="AN89" i="21"/>
  <c r="AN92" i="21"/>
  <c r="AO84" i="21" l="1"/>
  <c r="AO83" i="21"/>
  <c r="AO85" i="21"/>
  <c r="AO87" i="21"/>
  <c r="AP81" i="21"/>
  <c r="AO88" i="21"/>
  <c r="AO89" i="21"/>
  <c r="AO82" i="21"/>
  <c r="AO86" i="21"/>
  <c r="AO91" i="21"/>
  <c r="AO92" i="21"/>
  <c r="AO90" i="21"/>
  <c r="AN93" i="21"/>
  <c r="AP92" i="21" l="1"/>
  <c r="AP90" i="21"/>
  <c r="AQ81" i="21"/>
  <c r="AP85" i="21"/>
  <c r="AP89" i="21"/>
  <c r="AP87" i="21"/>
  <c r="AP82" i="21"/>
  <c r="AP86" i="21"/>
  <c r="AP83" i="21"/>
  <c r="AP91" i="21"/>
  <c r="AP84" i="21"/>
  <c r="AP88" i="21"/>
  <c r="AO93" i="21"/>
  <c r="AP93" i="21" l="1"/>
  <c r="AQ85" i="21"/>
  <c r="AQ83" i="21"/>
  <c r="AQ88" i="21"/>
  <c r="AQ87" i="21"/>
  <c r="AR81" i="21"/>
  <c r="AQ90" i="21"/>
  <c r="AQ82" i="21"/>
  <c r="AQ91" i="21"/>
  <c r="AQ86" i="21"/>
  <c r="AQ89" i="21"/>
  <c r="AQ84" i="21"/>
  <c r="AQ92" i="21"/>
  <c r="AQ93" i="21" l="1"/>
  <c r="AR92" i="21"/>
  <c r="AR86" i="21"/>
  <c r="AR87" i="21"/>
  <c r="AS81" i="21"/>
  <c r="AR88" i="21"/>
  <c r="AR85" i="21"/>
  <c r="AR83" i="21"/>
  <c r="AR89" i="21"/>
  <c r="AR91" i="21"/>
  <c r="AR82" i="21"/>
  <c r="AR84" i="21"/>
  <c r="AR90" i="21"/>
  <c r="AS92" i="21" l="1"/>
  <c r="AS85" i="21"/>
  <c r="AS87" i="21"/>
  <c r="AS82" i="21"/>
  <c r="AS83" i="21"/>
  <c r="AS89" i="21"/>
  <c r="AS86" i="21"/>
  <c r="AS90" i="21"/>
  <c r="AS91" i="21"/>
  <c r="AT81" i="21"/>
  <c r="AS84" i="21"/>
  <c r="AS88" i="21"/>
  <c r="AR93" i="21"/>
  <c r="AS93" i="21" l="1"/>
  <c r="AU81" i="21"/>
  <c r="AT87" i="21"/>
  <c r="AT89" i="21"/>
  <c r="AT82" i="21"/>
  <c r="AT83" i="21"/>
  <c r="AT85" i="21"/>
  <c r="AT88" i="21"/>
  <c r="AT84" i="21"/>
  <c r="AT86" i="21"/>
  <c r="AT91" i="21"/>
  <c r="AT92" i="21"/>
  <c r="AT90" i="21"/>
  <c r="AT93" i="21" l="1"/>
  <c r="AV81" i="21"/>
  <c r="AU83" i="21"/>
  <c r="AU89" i="21"/>
  <c r="AU90" i="21"/>
  <c r="AU86" i="21"/>
  <c r="AU88" i="21"/>
  <c r="AU85" i="21"/>
  <c r="AU82" i="21"/>
  <c r="AU84" i="21"/>
  <c r="AU91" i="21"/>
  <c r="AU92" i="21"/>
  <c r="AU87" i="21"/>
  <c r="AV92" i="21" l="1"/>
  <c r="AV88" i="21"/>
  <c r="AV83" i="21"/>
  <c r="AV82" i="21"/>
  <c r="AV87" i="21"/>
  <c r="AV90" i="21"/>
  <c r="AW81" i="21"/>
  <c r="AV85" i="21"/>
  <c r="AV89" i="21"/>
  <c r="AV84" i="21"/>
  <c r="AV91" i="21"/>
  <c r="AV86" i="21"/>
  <c r="AU93" i="21"/>
  <c r="AV93" i="21" l="1"/>
  <c r="AW92" i="21"/>
  <c r="AW87" i="21"/>
  <c r="AW89" i="21"/>
  <c r="AX81" i="21"/>
  <c r="AW86" i="21"/>
  <c r="AW88" i="21"/>
  <c r="AW90" i="21"/>
  <c r="AW85" i="21"/>
  <c r="AW82" i="21"/>
  <c r="AW91" i="21"/>
  <c r="AW83" i="21"/>
  <c r="AW84" i="21"/>
  <c r="AX88" i="21" l="1"/>
  <c r="AX90" i="21"/>
  <c r="AX89" i="21"/>
  <c r="AX85" i="21"/>
  <c r="AY81" i="21"/>
  <c r="AX87" i="21"/>
  <c r="AX82" i="21"/>
  <c r="AX91" i="21"/>
  <c r="AX92" i="21"/>
  <c r="AX86" i="21"/>
  <c r="AX83" i="21"/>
  <c r="AX84" i="21"/>
  <c r="AW93" i="21"/>
  <c r="AX93" i="21" l="1"/>
  <c r="AY92" i="21"/>
  <c r="AY86" i="21"/>
  <c r="AY88" i="21"/>
  <c r="AY89" i="21"/>
  <c r="AY84" i="21"/>
  <c r="AY85" i="21"/>
  <c r="AY82" i="21"/>
  <c r="AZ81" i="21"/>
  <c r="AY83" i="21"/>
  <c r="AY90" i="21"/>
  <c r="AY91" i="21"/>
  <c r="AY87" i="21"/>
  <c r="AY93" i="21" l="1"/>
  <c r="AZ92" i="21"/>
  <c r="AZ83" i="21"/>
  <c r="AZ87" i="21"/>
  <c r="AZ89" i="21"/>
  <c r="AZ86" i="21"/>
  <c r="AZ82" i="21"/>
  <c r="AZ85" i="21"/>
  <c r="AZ91" i="21"/>
  <c r="BA81" i="21"/>
  <c r="AZ88" i="21"/>
  <c r="AZ84" i="21"/>
  <c r="AZ90" i="21"/>
  <c r="AZ93" i="21" l="1"/>
  <c r="BA92" i="21"/>
  <c r="BA88" i="21"/>
  <c r="BA82" i="21"/>
  <c r="BA87" i="21"/>
  <c r="BA83" i="21"/>
  <c r="BA89" i="21"/>
  <c r="BA85" i="21"/>
  <c r="BA86" i="21"/>
  <c r="BA90" i="21"/>
  <c r="BB81" i="21"/>
  <c r="BA84" i="21"/>
  <c r="BA91" i="21"/>
  <c r="BA93" i="21" l="1"/>
  <c r="BC81" i="21"/>
  <c r="BB90" i="21"/>
  <c r="BB84" i="21"/>
  <c r="BB92" i="21"/>
  <c r="BB83" i="21"/>
  <c r="BB87" i="21"/>
  <c r="BB89" i="21"/>
  <c r="BB88" i="21"/>
  <c r="BB82" i="21"/>
  <c r="BB85" i="21"/>
  <c r="BB86" i="21"/>
  <c r="BB91" i="21"/>
  <c r="BB93" i="21" l="1"/>
  <c r="BD81" i="21"/>
  <c r="BC88" i="21"/>
  <c r="BC83" i="21"/>
  <c r="BC91" i="21"/>
  <c r="BC92" i="21"/>
  <c r="BC82" i="21"/>
  <c r="BC86" i="21"/>
  <c r="BC89" i="21"/>
  <c r="BC85" i="21"/>
  <c r="BC84" i="21"/>
  <c r="BC90" i="21"/>
  <c r="BC87" i="21"/>
  <c r="BC93" i="21" l="1"/>
  <c r="BD83" i="21"/>
  <c r="BE81" i="21"/>
  <c r="BD88" i="21"/>
  <c r="BD87" i="21"/>
  <c r="BD91" i="21"/>
  <c r="BD92" i="21"/>
  <c r="BD84" i="21"/>
  <c r="BD85" i="21"/>
  <c r="BD82" i="21"/>
  <c r="BD86" i="21"/>
  <c r="BD89" i="21"/>
  <c r="BD90" i="21"/>
  <c r="BD93" i="21" l="1"/>
  <c r="BE92" i="21"/>
  <c r="BE84" i="21"/>
  <c r="BF81" i="21"/>
  <c r="BE89" i="21"/>
  <c r="BE85" i="21"/>
  <c r="BE88" i="21"/>
  <c r="BE91" i="21"/>
  <c r="BE86" i="21"/>
  <c r="BE82" i="21"/>
  <c r="BE90" i="21"/>
  <c r="BE83" i="21"/>
  <c r="BE87" i="21"/>
  <c r="BF92" i="21" l="1"/>
  <c r="BF87" i="21"/>
  <c r="BG81" i="21"/>
  <c r="BF89" i="21"/>
  <c r="BF91" i="21"/>
  <c r="BF82" i="21"/>
  <c r="BF88" i="21"/>
  <c r="BF83" i="21"/>
  <c r="BF90" i="21"/>
  <c r="BF84" i="21"/>
  <c r="BF85" i="21"/>
  <c r="BF86" i="21"/>
  <c r="BE93" i="21"/>
  <c r="BG89" i="21" l="1"/>
  <c r="BG88" i="21"/>
  <c r="BG82" i="21"/>
  <c r="BG83" i="21"/>
  <c r="BG84" i="21"/>
  <c r="BG91" i="21"/>
  <c r="BG86" i="21"/>
  <c r="BG92" i="21"/>
  <c r="BG85" i="21"/>
  <c r="BH81" i="21"/>
  <c r="BG87" i="21"/>
  <c r="BG90" i="21"/>
  <c r="BF93" i="21"/>
  <c r="BG93" i="21" l="1"/>
  <c r="BH86" i="21"/>
  <c r="BH88" i="21"/>
  <c r="BH84" i="21"/>
  <c r="BH90" i="21"/>
  <c r="BI81" i="21"/>
  <c r="BH87" i="21"/>
  <c r="BH85" i="21"/>
  <c r="BH89" i="21"/>
  <c r="BH83" i="21"/>
  <c r="BH82" i="21"/>
  <c r="BH91" i="21"/>
  <c r="BH92" i="21"/>
  <c r="BH93" i="21" l="1"/>
  <c r="BI92" i="21"/>
  <c r="BI85" i="21"/>
  <c r="BI88" i="21"/>
  <c r="BI82" i="21"/>
  <c r="BI89" i="21"/>
  <c r="BJ81" i="21"/>
  <c r="BI83" i="21"/>
  <c r="BI84" i="21"/>
  <c r="BI90" i="21"/>
  <c r="BI87" i="21"/>
  <c r="BI86" i="21"/>
  <c r="BI91" i="21"/>
  <c r="BJ92" i="21" l="1"/>
  <c r="BJ90" i="21"/>
  <c r="BJ85" i="21"/>
  <c r="BJ87" i="21"/>
  <c r="BK81" i="21"/>
  <c r="BJ89" i="21"/>
  <c r="BJ82" i="21"/>
  <c r="BJ83" i="21"/>
  <c r="BJ84" i="21"/>
  <c r="BJ86" i="21"/>
  <c r="BJ91" i="21"/>
  <c r="BJ88" i="21"/>
  <c r="BI93" i="21"/>
  <c r="BJ93" i="21" l="1"/>
  <c r="BK92" i="21"/>
  <c r="BK83" i="21"/>
  <c r="BK87" i="21"/>
  <c r="BK88" i="21"/>
  <c r="BL81" i="21"/>
  <c r="BK89" i="21"/>
  <c r="BK86" i="21"/>
  <c r="BK90" i="21"/>
  <c r="BK85" i="21"/>
  <c r="BK91" i="21"/>
  <c r="BK82" i="21"/>
  <c r="BK84" i="21"/>
  <c r="BL92" i="21" l="1"/>
  <c r="BL88" i="21"/>
  <c r="BL87" i="21"/>
  <c r="BL90" i="21"/>
  <c r="BM81" i="21"/>
  <c r="BL82" i="21"/>
  <c r="BL84" i="21"/>
  <c r="BL89" i="21"/>
  <c r="BL83" i="21"/>
  <c r="BL85" i="21"/>
  <c r="BL86" i="21"/>
  <c r="BL91" i="21"/>
  <c r="BK93" i="21"/>
  <c r="BL93" i="21" l="1"/>
  <c r="BM92" i="21"/>
  <c r="BM85" i="21"/>
  <c r="BM87" i="21"/>
  <c r="BM83" i="21"/>
  <c r="BM84" i="21"/>
  <c r="BM82" i="21"/>
  <c r="BN81" i="21"/>
  <c r="BM90" i="21"/>
  <c r="BM89" i="21"/>
  <c r="BM88" i="21"/>
  <c r="BM91" i="21"/>
  <c r="BM86" i="21"/>
  <c r="BM93" i="21" l="1"/>
  <c r="BO81" i="21"/>
  <c r="BN85" i="21"/>
  <c r="BN90" i="21"/>
  <c r="BN88" i="21"/>
  <c r="BN91" i="21"/>
  <c r="BN92" i="21"/>
  <c r="BN82" i="21"/>
  <c r="BN83" i="21"/>
  <c r="BN84" i="21"/>
  <c r="BN89" i="21"/>
  <c r="BN86" i="21"/>
  <c r="BN87" i="21"/>
  <c r="BN93" i="21" l="1"/>
  <c r="BO89" i="21"/>
  <c r="BP81" i="21"/>
  <c r="BO88" i="21"/>
  <c r="BO83" i="21"/>
  <c r="BO84" i="21"/>
  <c r="BO86" i="21"/>
  <c r="BO87" i="21"/>
  <c r="BO90" i="21"/>
  <c r="BO85" i="21"/>
  <c r="BO91" i="21"/>
  <c r="BO92" i="21"/>
  <c r="BO82" i="21"/>
  <c r="BO93" i="21" l="1"/>
  <c r="BP92" i="21"/>
  <c r="BQ81" i="21"/>
  <c r="BP88" i="21"/>
  <c r="BP83" i="21"/>
  <c r="BP84" i="21"/>
  <c r="BP91" i="21"/>
  <c r="BP89" i="21"/>
  <c r="BP87" i="21"/>
  <c r="BP90" i="21"/>
  <c r="BP85" i="21"/>
  <c r="BP82" i="21"/>
  <c r="BP86" i="21"/>
  <c r="BP93" i="21" l="1"/>
  <c r="BQ89" i="21"/>
  <c r="BQ83" i="21"/>
  <c r="BQ84" i="21"/>
  <c r="BQ85" i="21"/>
  <c r="BQ90" i="21"/>
  <c r="BQ92" i="21"/>
  <c r="BQ88" i="21"/>
  <c r="BR81" i="21"/>
  <c r="BQ82" i="21"/>
  <c r="BQ91" i="21"/>
  <c r="BQ87" i="21"/>
  <c r="BQ86" i="21"/>
  <c r="BQ93" i="21" l="1"/>
  <c r="BS81" i="21"/>
  <c r="BR84" i="21"/>
  <c r="BR82" i="21"/>
  <c r="BR86" i="21"/>
  <c r="BR83" i="21"/>
  <c r="BR92" i="21"/>
  <c r="BR85" i="21"/>
  <c r="BR89" i="21"/>
  <c r="BR90" i="21"/>
  <c r="BR88" i="21"/>
  <c r="BR91" i="21"/>
  <c r="BR87" i="21"/>
  <c r="BR93" i="21" l="1"/>
  <c r="BS92" i="21"/>
  <c r="BT81" i="21"/>
  <c r="BS89" i="21"/>
  <c r="BS82" i="21"/>
  <c r="BS90" i="21"/>
  <c r="BS87" i="21"/>
  <c r="BS88" i="21"/>
  <c r="BS85" i="21"/>
  <c r="BS86" i="21"/>
  <c r="BS83" i="21"/>
  <c r="BS84" i="21"/>
  <c r="BS91" i="21"/>
  <c r="BS93" i="21" l="1"/>
  <c r="BT92" i="21"/>
  <c r="BT85" i="21"/>
  <c r="BT89" i="21"/>
  <c r="BT91" i="21"/>
  <c r="BU81" i="21"/>
  <c r="BT87" i="21"/>
  <c r="BT83" i="21"/>
  <c r="BT86" i="21"/>
  <c r="BT90" i="21"/>
  <c r="BT88" i="21"/>
  <c r="BT84" i="21"/>
  <c r="BT82" i="21"/>
  <c r="BT93" i="21" l="1"/>
  <c r="BU92" i="21"/>
  <c r="BU84" i="21"/>
  <c r="BU86" i="21"/>
  <c r="BU91" i="21"/>
  <c r="BU85" i="21"/>
  <c r="BU89" i="21"/>
  <c r="BV81" i="21"/>
  <c r="BU90" i="21"/>
  <c r="BU83" i="21"/>
  <c r="BU87" i="21"/>
  <c r="BU82" i="21"/>
  <c r="BU88" i="21"/>
  <c r="BU93" i="21" l="1"/>
  <c r="BV92" i="21"/>
  <c r="BV90" i="21"/>
  <c r="BV85" i="21"/>
  <c r="BV89" i="21"/>
  <c r="BV82" i="21"/>
  <c r="BV87" i="21"/>
  <c r="BV86" i="21"/>
  <c r="BV84" i="21"/>
  <c r="BV88" i="21"/>
  <c r="BV83" i="21"/>
  <c r="BW81" i="21"/>
  <c r="BV91" i="21"/>
  <c r="BV93" i="21" l="1"/>
  <c r="BW92" i="21"/>
  <c r="BW86" i="21"/>
  <c r="BW83" i="21"/>
  <c r="BW88" i="21"/>
  <c r="BW82" i="21"/>
  <c r="BX81" i="21"/>
  <c r="BW90" i="21"/>
  <c r="BW85" i="21"/>
  <c r="BW89" i="21"/>
  <c r="BW84" i="21"/>
  <c r="BW87" i="21"/>
  <c r="BW91" i="21"/>
  <c r="BW93" i="21" l="1"/>
  <c r="BX92" i="21"/>
  <c r="BX86" i="21"/>
  <c r="BX85" i="21"/>
  <c r="BX87" i="21"/>
  <c r="BX89" i="21"/>
  <c r="BX90" i="21"/>
  <c r="BX82" i="21"/>
  <c r="BX83" i="21"/>
  <c r="BX88" i="21"/>
  <c r="BY81" i="21"/>
  <c r="BX84" i="21"/>
  <c r="BX91" i="21"/>
  <c r="BY92" i="21" l="1"/>
  <c r="BY84" i="21"/>
  <c r="BY90" i="21"/>
  <c r="BY85" i="21"/>
  <c r="BY91" i="21"/>
  <c r="BY86" i="21"/>
  <c r="BY89" i="21"/>
  <c r="BY87" i="21"/>
  <c r="BZ81" i="21"/>
  <c r="BY82" i="21"/>
  <c r="BY88" i="21"/>
  <c r="BY83" i="21"/>
  <c r="BX93" i="21"/>
  <c r="BY93" i="21" l="1"/>
  <c r="CA81" i="21"/>
  <c r="BZ87" i="21"/>
  <c r="BZ90" i="21"/>
  <c r="BZ82" i="21"/>
  <c r="BZ89" i="21"/>
  <c r="BZ88" i="21"/>
  <c r="BZ83" i="21"/>
  <c r="BZ86" i="21"/>
  <c r="BZ84" i="21"/>
  <c r="BZ91" i="21"/>
  <c r="BZ85" i="21"/>
  <c r="BZ92" i="21"/>
  <c r="BZ93" i="21" l="1"/>
  <c r="CA92" i="21"/>
  <c r="CA82" i="21"/>
  <c r="CA86" i="21"/>
  <c r="CA90" i="21"/>
  <c r="CA87" i="21"/>
  <c r="CB81" i="21"/>
  <c r="CA84" i="21"/>
  <c r="CA91" i="21"/>
  <c r="CA83" i="21"/>
  <c r="CA85" i="21"/>
  <c r="CA89" i="21"/>
  <c r="CA88" i="21"/>
  <c r="CB92" i="21" l="1"/>
  <c r="CB87" i="21"/>
  <c r="CB82" i="21"/>
  <c r="CB86" i="21"/>
  <c r="CC81" i="21"/>
  <c r="CB90" i="21"/>
  <c r="CB85" i="21"/>
  <c r="CB89" i="21"/>
  <c r="CB84" i="21"/>
  <c r="CB88" i="21"/>
  <c r="CB83" i="21"/>
  <c r="CB91" i="21"/>
  <c r="CA93" i="21"/>
  <c r="CC83" i="21" l="1"/>
  <c r="CD81" i="21"/>
  <c r="CC85" i="21"/>
  <c r="CC82" i="21"/>
  <c r="CC90" i="21"/>
  <c r="CC87" i="21"/>
  <c r="CC84" i="21"/>
  <c r="CC86" i="21"/>
  <c r="CC91" i="21"/>
  <c r="CC89" i="21"/>
  <c r="CC88" i="21"/>
  <c r="CC92" i="21"/>
  <c r="CB93" i="21"/>
  <c r="CC93" i="21" l="1"/>
  <c r="CD92" i="21"/>
  <c r="CD86" i="21"/>
  <c r="CD88" i="21"/>
  <c r="CD84" i="21"/>
  <c r="CD82" i="21"/>
  <c r="CE81" i="21"/>
  <c r="CD85" i="21"/>
  <c r="CD87" i="21"/>
  <c r="CD89" i="21"/>
  <c r="CD90" i="21"/>
  <c r="CD91" i="21"/>
  <c r="CD83" i="21"/>
  <c r="CD93" i="21" l="1"/>
  <c r="CE92" i="21"/>
  <c r="CE90" i="21"/>
  <c r="CE88" i="21"/>
  <c r="CE89" i="21"/>
  <c r="CE86" i="21"/>
  <c r="CF81" i="21"/>
  <c r="CE82" i="21"/>
  <c r="CE87" i="21"/>
  <c r="CE83" i="21"/>
  <c r="CE84" i="21"/>
  <c r="CE85" i="21"/>
  <c r="CE91" i="21"/>
  <c r="CE93" i="21" l="1"/>
  <c r="CF92" i="21"/>
  <c r="CG81" i="21"/>
  <c r="CF90" i="21"/>
  <c r="CF87" i="21"/>
  <c r="CF88" i="21"/>
  <c r="CF82" i="21"/>
  <c r="CF84" i="21"/>
  <c r="CF86" i="21"/>
  <c r="CF85" i="21"/>
  <c r="CF83" i="21"/>
  <c r="CF89" i="21"/>
  <c r="CF91" i="21"/>
  <c r="CF93" i="21" l="1"/>
  <c r="CG92" i="21"/>
  <c r="CG89" i="21"/>
  <c r="CG87" i="21"/>
  <c r="CG83" i="21"/>
  <c r="CG82" i="21"/>
  <c r="CG90" i="21"/>
  <c r="CH81" i="21"/>
  <c r="CG85" i="21"/>
  <c r="CG86" i="21"/>
  <c r="CG84" i="21"/>
  <c r="CG88" i="21"/>
  <c r="CG91" i="21"/>
  <c r="CG93" i="21" l="1"/>
  <c r="CH92" i="21"/>
  <c r="CH89" i="21"/>
  <c r="CH86" i="21"/>
  <c r="CH88" i="21"/>
  <c r="CI81" i="21"/>
  <c r="CH85" i="21"/>
  <c r="CH83" i="21"/>
  <c r="CH84" i="21"/>
  <c r="CH90" i="21"/>
  <c r="CH82" i="21"/>
  <c r="CH87" i="21"/>
  <c r="CH91" i="21"/>
  <c r="CJ81" i="21" l="1"/>
  <c r="CI88" i="21"/>
  <c r="CI83" i="21"/>
  <c r="CI86" i="21"/>
  <c r="CI84" i="21"/>
  <c r="CI87" i="21"/>
  <c r="CI82" i="21"/>
  <c r="CI92" i="21"/>
  <c r="CI85" i="21"/>
  <c r="CI91" i="21"/>
  <c r="CI90" i="21"/>
  <c r="CI89" i="21"/>
  <c r="CH93" i="21"/>
  <c r="CI93" i="21" l="1"/>
  <c r="CK81" i="21"/>
  <c r="CJ86" i="21"/>
  <c r="CJ88" i="21"/>
  <c r="CJ82" i="21"/>
  <c r="CJ89" i="21"/>
  <c r="CJ84" i="21"/>
  <c r="CJ85" i="21"/>
  <c r="CJ87" i="21"/>
  <c r="CJ83" i="21"/>
  <c r="CJ90" i="21"/>
  <c r="CJ91" i="21"/>
  <c r="CJ92" i="21"/>
  <c r="CJ93" i="21" l="1"/>
  <c r="CK92" i="21"/>
  <c r="CK89" i="21"/>
  <c r="CK84" i="21"/>
  <c r="CL81" i="21"/>
  <c r="CK90" i="21"/>
  <c r="CK91" i="21"/>
  <c r="CK82" i="21"/>
  <c r="CK85" i="21"/>
  <c r="CK83" i="21"/>
  <c r="CK86" i="21"/>
  <c r="CK87" i="21"/>
  <c r="CK88" i="21"/>
  <c r="CL92" i="21" l="1"/>
  <c r="CL89" i="21"/>
  <c r="CL88" i="21"/>
  <c r="CL83" i="21"/>
  <c r="CL86" i="21"/>
  <c r="CM81" i="21"/>
  <c r="CL84" i="21"/>
  <c r="CL90" i="21"/>
  <c r="CL85" i="21"/>
  <c r="CL87" i="21"/>
  <c r="CL82" i="21"/>
  <c r="CL91" i="21"/>
  <c r="CK93" i="21"/>
  <c r="CL93" i="21" l="1"/>
  <c r="CM88" i="21"/>
  <c r="CM87" i="21"/>
  <c r="CM82" i="21"/>
  <c r="CM83" i="21"/>
  <c r="CM90" i="21"/>
  <c r="CM89" i="21"/>
  <c r="CN81" i="21"/>
  <c r="CM92" i="21"/>
  <c r="CM85" i="21"/>
  <c r="CM84" i="21"/>
  <c r="CM91" i="21"/>
  <c r="CM86" i="21"/>
  <c r="CN90" i="21" l="1"/>
  <c r="CN89" i="21"/>
  <c r="CN84" i="21"/>
  <c r="CN87" i="21"/>
  <c r="CO81" i="21"/>
  <c r="CN85" i="21"/>
  <c r="CN86" i="21"/>
  <c r="CN88" i="21"/>
  <c r="CN91" i="21"/>
  <c r="CN83" i="21"/>
  <c r="CN82" i="21"/>
  <c r="CN92" i="21"/>
  <c r="CM93" i="21"/>
  <c r="CO84" i="21" l="1"/>
  <c r="CO83" i="21"/>
  <c r="CO87" i="21"/>
  <c r="CP81" i="21"/>
  <c r="CO86" i="21"/>
  <c r="CO82" i="21"/>
  <c r="CO85" i="21"/>
  <c r="CO90" i="21"/>
  <c r="CO88" i="21"/>
  <c r="CO92" i="21"/>
  <c r="CO91" i="21"/>
  <c r="CO89" i="21"/>
  <c r="CN93" i="21"/>
  <c r="CO93" i="21" l="1"/>
  <c r="CP90" i="21"/>
  <c r="CP83" i="21"/>
  <c r="CP87" i="21"/>
  <c r="CP82" i="21"/>
  <c r="CP92" i="21"/>
  <c r="CQ81" i="21"/>
  <c r="CP89" i="21"/>
  <c r="CP86" i="21"/>
  <c r="CP84" i="21"/>
  <c r="CP91" i="21"/>
  <c r="CP88" i="21"/>
  <c r="CP85" i="21"/>
  <c r="CP93" i="21" l="1"/>
  <c r="CQ85" i="21"/>
  <c r="CQ87" i="21"/>
  <c r="CR81" i="21"/>
  <c r="CQ82" i="21"/>
  <c r="CQ89" i="21"/>
  <c r="CQ84" i="21"/>
  <c r="CQ83" i="21"/>
  <c r="CQ91" i="21"/>
  <c r="CQ86" i="21"/>
  <c r="CQ88" i="21"/>
  <c r="CQ90" i="21"/>
  <c r="CQ92" i="21"/>
  <c r="CQ93" i="21" l="1"/>
  <c r="CR87" i="21"/>
  <c r="CR89" i="21"/>
  <c r="CR86" i="21"/>
  <c r="CR88" i="21"/>
  <c r="CR91" i="21"/>
  <c r="CR85" i="21"/>
  <c r="CS81" i="21"/>
  <c r="CR82" i="21"/>
  <c r="CR83" i="21"/>
  <c r="CR90" i="21"/>
  <c r="CR84" i="21"/>
  <c r="CR92" i="21"/>
  <c r="CR93" i="21" l="1"/>
  <c r="CS90" i="21"/>
  <c r="CS88" i="21"/>
  <c r="CS87" i="21"/>
  <c r="CS89" i="21"/>
  <c r="CT81" i="21"/>
  <c r="CS86" i="21"/>
  <c r="CS85" i="21"/>
  <c r="CS83" i="21"/>
  <c r="CS82" i="21"/>
  <c r="CS91" i="21"/>
  <c r="CS84" i="21"/>
  <c r="CS92" i="21"/>
  <c r="CT92" i="21" l="1"/>
  <c r="CT88" i="21"/>
  <c r="CT83" i="21"/>
  <c r="CT86" i="21"/>
  <c r="CU81" i="21"/>
  <c r="CT87" i="21"/>
  <c r="CT84" i="21"/>
  <c r="CT89" i="21"/>
  <c r="CT82" i="21"/>
  <c r="CT85" i="21"/>
  <c r="CT91" i="21"/>
  <c r="CT90" i="21"/>
  <c r="CS93" i="21"/>
  <c r="CU90" i="21" l="1"/>
  <c r="CU87" i="21"/>
  <c r="CU82" i="21"/>
  <c r="CU86" i="21"/>
  <c r="CU91" i="21"/>
  <c r="CU83" i="21"/>
  <c r="CU89" i="21"/>
  <c r="CV81" i="21"/>
  <c r="CU85" i="21"/>
  <c r="CU84" i="21"/>
  <c r="CU88" i="21"/>
  <c r="CU92" i="21"/>
  <c r="CT93" i="21"/>
  <c r="CU93" i="21" l="1"/>
  <c r="CV92" i="21"/>
  <c r="CV87" i="21"/>
  <c r="CV86" i="21"/>
  <c r="CV85" i="21"/>
  <c r="CV88" i="21"/>
  <c r="CV89" i="21"/>
  <c r="CV84" i="21"/>
  <c r="CV90" i="21"/>
  <c r="CW81" i="21"/>
  <c r="CV83" i="21"/>
  <c r="CV82" i="21"/>
  <c r="CV91" i="21"/>
  <c r="CV93" i="21" l="1"/>
  <c r="CW83" i="21"/>
  <c r="CX81" i="21"/>
  <c r="CW87" i="21"/>
  <c r="CW89" i="21"/>
  <c r="CW91" i="21"/>
  <c r="CW88" i="21"/>
  <c r="CW82" i="21"/>
  <c r="CW85" i="21"/>
  <c r="CW84" i="21"/>
  <c r="CW86" i="21"/>
  <c r="CW90" i="21"/>
  <c r="CW92" i="21"/>
  <c r="CW93" i="21" l="1"/>
  <c r="CX86" i="21"/>
  <c r="CX82" i="21"/>
  <c r="CX88" i="21"/>
  <c r="CX85" i="21"/>
  <c r="CX87" i="21"/>
  <c r="CY81" i="21"/>
  <c r="CX84" i="21"/>
  <c r="CX90" i="21"/>
  <c r="CX91" i="21"/>
  <c r="CX83" i="21"/>
  <c r="CX92" i="21"/>
  <c r="CX89" i="21"/>
  <c r="CY90" i="21" l="1"/>
  <c r="CY88" i="21"/>
  <c r="CY83" i="21"/>
  <c r="CY89" i="21"/>
  <c r="CZ81" i="21"/>
  <c r="CY82" i="21"/>
  <c r="CY87" i="21"/>
  <c r="CY84" i="21"/>
  <c r="CY91" i="21"/>
  <c r="CY86" i="21"/>
  <c r="CY85" i="21"/>
  <c r="CY92" i="21"/>
  <c r="CX93" i="21"/>
  <c r="CY93" i="21" l="1"/>
  <c r="CZ89" i="21"/>
  <c r="CZ86" i="21"/>
  <c r="CZ83" i="21"/>
  <c r="CZ90" i="21"/>
  <c r="CZ87" i="21"/>
  <c r="DA81" i="21"/>
  <c r="CZ82" i="21"/>
  <c r="CZ88" i="21"/>
  <c r="CZ92" i="21"/>
  <c r="CZ91" i="21"/>
  <c r="CZ85" i="21"/>
  <c r="CZ84" i="21"/>
  <c r="DB81" i="21" l="1"/>
  <c r="DA87" i="21"/>
  <c r="DA85" i="21"/>
  <c r="DA88" i="21"/>
  <c r="DA82" i="21"/>
  <c r="DA84" i="21"/>
  <c r="DA92" i="21"/>
  <c r="DA90" i="21"/>
  <c r="DA83" i="21"/>
  <c r="DA91" i="21"/>
  <c r="DA86" i="21"/>
  <c r="DA89" i="21"/>
  <c r="CZ93" i="21"/>
  <c r="DA93" i="21" l="1"/>
  <c r="DB92" i="21"/>
  <c r="DB87" i="21"/>
  <c r="DC81" i="21"/>
  <c r="DB82" i="21"/>
  <c r="DB90" i="21"/>
  <c r="DB83" i="21"/>
  <c r="DB88" i="21"/>
  <c r="DB86" i="21"/>
  <c r="DB89" i="21"/>
  <c r="DB85" i="21"/>
  <c r="DB84" i="21"/>
  <c r="DB91" i="21"/>
  <c r="DB93" i="21" l="1"/>
  <c r="DD81" i="21"/>
  <c r="DC86" i="21"/>
  <c r="DC84" i="21"/>
  <c r="DC82" i="21"/>
  <c r="DC88" i="21"/>
  <c r="DC83" i="21"/>
  <c r="DC89" i="21"/>
  <c r="DC85" i="21"/>
  <c r="DC90" i="21"/>
  <c r="DC91" i="21"/>
  <c r="DC92" i="21"/>
  <c r="DC87" i="21"/>
  <c r="DC93" i="21" l="1"/>
  <c r="DD87" i="21"/>
  <c r="DD90" i="21"/>
  <c r="DD89" i="21"/>
  <c r="DD85" i="21"/>
  <c r="DD91" i="21"/>
  <c r="DD83" i="21"/>
  <c r="DD92" i="21"/>
  <c r="DD88" i="21"/>
  <c r="DE81" i="21"/>
  <c r="DD84" i="21"/>
  <c r="DD82" i="21"/>
  <c r="DD86" i="21"/>
  <c r="DD93" i="21" l="1"/>
  <c r="DE89" i="21"/>
  <c r="DE88" i="21"/>
  <c r="DE86" i="21"/>
  <c r="DF81" i="21"/>
  <c r="DE84" i="21"/>
  <c r="DE92" i="21"/>
  <c r="DE87" i="21"/>
  <c r="DE91" i="21"/>
  <c r="DE82" i="21"/>
  <c r="DE83" i="21"/>
  <c r="DE85" i="21"/>
  <c r="DE90" i="21"/>
  <c r="DF92" i="21" l="1"/>
  <c r="DF88" i="21"/>
  <c r="DF84" i="21"/>
  <c r="DF85" i="21"/>
  <c r="DF86" i="21"/>
  <c r="DG81" i="21"/>
  <c r="DF82" i="21"/>
  <c r="DF87" i="21"/>
  <c r="DF83" i="21"/>
  <c r="DF90" i="21"/>
  <c r="DF89" i="21"/>
  <c r="DF91" i="21"/>
  <c r="DE93" i="21"/>
  <c r="C3" i="20"/>
  <c r="C4" i="20"/>
  <c r="C5" i="20"/>
  <c r="C6" i="20"/>
  <c r="C7" i="20"/>
  <c r="C8" i="20"/>
  <c r="C9" i="20"/>
  <c r="C10" i="20"/>
  <c r="C11" i="20"/>
  <c r="C12" i="20"/>
  <c r="B3" i="20"/>
  <c r="G3" i="20" s="1"/>
  <c r="B4" i="20"/>
  <c r="G4" i="20" s="1"/>
  <c r="B5" i="20"/>
  <c r="G5" i="20" s="1"/>
  <c r="B6" i="20"/>
  <c r="G6" i="20" s="1"/>
  <c r="B7" i="20"/>
  <c r="G7" i="20" s="1"/>
  <c r="B8" i="20"/>
  <c r="G8" i="20" s="1"/>
  <c r="B9" i="20"/>
  <c r="G9" i="20" s="1"/>
  <c r="B10" i="20"/>
  <c r="G10" i="20" s="1"/>
  <c r="B11" i="20"/>
  <c r="G11" i="20" s="1"/>
  <c r="B12" i="20"/>
  <c r="G12" i="20" s="1"/>
  <c r="A3" i="20"/>
  <c r="F3" i="20" s="1"/>
  <c r="A4" i="20"/>
  <c r="F4" i="20" s="1"/>
  <c r="A5" i="20"/>
  <c r="F5" i="20" s="1"/>
  <c r="A6" i="20"/>
  <c r="F6" i="20" s="1"/>
  <c r="A7" i="20"/>
  <c r="F7" i="20" s="1"/>
  <c r="A8" i="20"/>
  <c r="F8" i="20" s="1"/>
  <c r="A9" i="20"/>
  <c r="F9" i="20" s="1"/>
  <c r="A10" i="20"/>
  <c r="F10" i="20" s="1"/>
  <c r="A11" i="20"/>
  <c r="F11" i="20" s="1"/>
  <c r="A12" i="20"/>
  <c r="F12" i="20" s="1"/>
  <c r="K126" i="1"/>
  <c r="D2" i="20"/>
  <c r="D1" i="20"/>
  <c r="B2" i="20"/>
  <c r="G2" i="20" s="1"/>
  <c r="C2" i="20"/>
  <c r="H2" i="20" s="1"/>
  <c r="B1" i="20"/>
  <c r="C1" i="20"/>
  <c r="A2" i="20"/>
  <c r="F2" i="20" s="1"/>
  <c r="A1" i="20"/>
  <c r="A25" i="19"/>
  <c r="B25" i="19"/>
  <c r="E25" i="19"/>
  <c r="F25" i="19"/>
  <c r="G25" i="19"/>
  <c r="H25" i="19"/>
  <c r="A26" i="19"/>
  <c r="B26" i="19"/>
  <c r="E26" i="19"/>
  <c r="F26" i="19"/>
  <c r="G26" i="19"/>
  <c r="H26" i="19"/>
  <c r="A27" i="19"/>
  <c r="B27" i="19"/>
  <c r="E27" i="19"/>
  <c r="F27" i="19"/>
  <c r="G27" i="19"/>
  <c r="H27" i="19"/>
  <c r="A28" i="19"/>
  <c r="B28" i="19"/>
  <c r="E28" i="19"/>
  <c r="F28" i="19"/>
  <c r="G28" i="19"/>
  <c r="H28" i="19"/>
  <c r="A29" i="19"/>
  <c r="B29" i="19"/>
  <c r="E29" i="19"/>
  <c r="F29" i="19"/>
  <c r="G29" i="19"/>
  <c r="H29" i="19"/>
  <c r="A30" i="19"/>
  <c r="B30" i="19"/>
  <c r="E30" i="19"/>
  <c r="F30" i="19"/>
  <c r="G30" i="19"/>
  <c r="H30" i="19"/>
  <c r="A31" i="19"/>
  <c r="B31" i="19"/>
  <c r="E31" i="19"/>
  <c r="F31" i="19"/>
  <c r="G31" i="19"/>
  <c r="H31" i="19"/>
  <c r="A32" i="19"/>
  <c r="B32" i="19"/>
  <c r="E32" i="19"/>
  <c r="F32" i="19"/>
  <c r="G32" i="19"/>
  <c r="H32" i="19"/>
  <c r="A33" i="19"/>
  <c r="B33" i="19"/>
  <c r="E33" i="19"/>
  <c r="F33" i="19"/>
  <c r="G33" i="19"/>
  <c r="H33" i="19"/>
  <c r="A34" i="19"/>
  <c r="B34" i="19"/>
  <c r="E34" i="19"/>
  <c r="F34" i="19"/>
  <c r="G34" i="19"/>
  <c r="H34" i="19"/>
  <c r="A24" i="19"/>
  <c r="B24" i="19"/>
  <c r="E24" i="19"/>
  <c r="F24" i="19"/>
  <c r="G24" i="19"/>
  <c r="H24" i="19"/>
  <c r="V55" i="19"/>
  <c r="V56" i="19"/>
  <c r="V57" i="19"/>
  <c r="V58" i="19"/>
  <c r="V59" i="19"/>
  <c r="V60" i="19"/>
  <c r="V61" i="19"/>
  <c r="V62" i="19"/>
  <c r="V63" i="19"/>
  <c r="V64" i="19"/>
  <c r="V65" i="19"/>
  <c r="V66" i="19"/>
  <c r="V67" i="19"/>
  <c r="V68" i="19"/>
  <c r="V69" i="19"/>
  <c r="V70" i="19"/>
  <c r="V71" i="19"/>
  <c r="V72" i="19"/>
  <c r="V73" i="19"/>
  <c r="V74" i="19"/>
  <c r="V75" i="19"/>
  <c r="V76" i="19"/>
  <c r="V77" i="19"/>
  <c r="V78" i="19"/>
  <c r="I78" i="19"/>
  <c r="H78" i="19"/>
  <c r="G78" i="19"/>
  <c r="F78" i="19"/>
  <c r="E78" i="19"/>
  <c r="B78" i="19"/>
  <c r="A78" i="19"/>
  <c r="H77" i="19"/>
  <c r="G77" i="19"/>
  <c r="F77" i="19"/>
  <c r="E77" i="19"/>
  <c r="B77" i="19"/>
  <c r="A77" i="19"/>
  <c r="H76" i="19"/>
  <c r="G76" i="19"/>
  <c r="F76" i="19"/>
  <c r="E76" i="19"/>
  <c r="B76" i="19"/>
  <c r="A76" i="19"/>
  <c r="H75" i="19"/>
  <c r="G75" i="19"/>
  <c r="F75" i="19"/>
  <c r="E75" i="19"/>
  <c r="B75" i="19"/>
  <c r="A75" i="19"/>
  <c r="H74" i="19"/>
  <c r="G74" i="19"/>
  <c r="F74" i="19"/>
  <c r="E74" i="19"/>
  <c r="B74" i="19"/>
  <c r="A74" i="19"/>
  <c r="H73" i="19"/>
  <c r="G73" i="19"/>
  <c r="F73" i="19"/>
  <c r="E73" i="19"/>
  <c r="B73" i="19"/>
  <c r="A73" i="19"/>
  <c r="H72" i="19"/>
  <c r="G72" i="19"/>
  <c r="F72" i="19"/>
  <c r="E72" i="19"/>
  <c r="B72" i="19"/>
  <c r="A72" i="19"/>
  <c r="H71" i="19"/>
  <c r="G71" i="19"/>
  <c r="F71" i="19"/>
  <c r="E71" i="19"/>
  <c r="B71" i="19"/>
  <c r="A71" i="19"/>
  <c r="H70" i="19"/>
  <c r="G70" i="19"/>
  <c r="F70" i="19"/>
  <c r="E70" i="19"/>
  <c r="B70" i="19"/>
  <c r="A70" i="19"/>
  <c r="H69" i="19"/>
  <c r="G69" i="19"/>
  <c r="F69" i="19"/>
  <c r="E69" i="19"/>
  <c r="A69" i="19"/>
  <c r="G68" i="19"/>
  <c r="F68" i="19"/>
  <c r="E68" i="19"/>
  <c r="B68" i="19"/>
  <c r="A68" i="19"/>
  <c r="H67" i="19"/>
  <c r="G67" i="19"/>
  <c r="F67" i="19"/>
  <c r="E67" i="19"/>
  <c r="B67" i="19"/>
  <c r="A67" i="19"/>
  <c r="H66" i="19"/>
  <c r="G66" i="19"/>
  <c r="F66" i="19"/>
  <c r="E66" i="19"/>
  <c r="A66" i="19"/>
  <c r="G65" i="19"/>
  <c r="F65" i="19"/>
  <c r="E65" i="19"/>
  <c r="A65" i="19"/>
  <c r="G64" i="19"/>
  <c r="F64" i="19"/>
  <c r="E64" i="19"/>
  <c r="A64" i="19"/>
  <c r="G63" i="19"/>
  <c r="F63" i="19"/>
  <c r="E63" i="19"/>
  <c r="A63" i="19"/>
  <c r="G62" i="19"/>
  <c r="F62" i="19"/>
  <c r="E62" i="19"/>
  <c r="B62" i="19"/>
  <c r="A62" i="19"/>
  <c r="H61" i="19"/>
  <c r="G61" i="19"/>
  <c r="F61" i="19"/>
  <c r="E61" i="19"/>
  <c r="B61" i="19"/>
  <c r="A61" i="19"/>
  <c r="H60" i="19"/>
  <c r="G60" i="19"/>
  <c r="F60" i="19"/>
  <c r="E60" i="19"/>
  <c r="A60" i="19"/>
  <c r="I59" i="19"/>
  <c r="G59" i="19"/>
  <c r="F59" i="19"/>
  <c r="E59" i="19"/>
  <c r="A59" i="19"/>
  <c r="G58" i="19"/>
  <c r="F58" i="19"/>
  <c r="E58" i="19"/>
  <c r="A58" i="19"/>
  <c r="I57" i="19"/>
  <c r="G57" i="19"/>
  <c r="F57" i="19"/>
  <c r="E57" i="19"/>
  <c r="A57" i="19"/>
  <c r="I56" i="19"/>
  <c r="G56" i="19"/>
  <c r="F56" i="19"/>
  <c r="E56" i="19"/>
  <c r="A56" i="19"/>
  <c r="G55" i="19"/>
  <c r="F55" i="19"/>
  <c r="E55" i="19"/>
  <c r="A55" i="19"/>
  <c r="R54" i="19"/>
  <c r="Q54" i="19"/>
  <c r="P54" i="19"/>
  <c r="O54" i="19"/>
  <c r="L54" i="19"/>
  <c r="G54" i="19"/>
  <c r="F54" i="19"/>
  <c r="E54" i="19"/>
  <c r="A54" i="19"/>
  <c r="T53" i="19"/>
  <c r="R53" i="19"/>
  <c r="Q53" i="19"/>
  <c r="P53" i="19"/>
  <c r="O53" i="19"/>
  <c r="L53" i="19"/>
  <c r="H53" i="19"/>
  <c r="G53" i="19"/>
  <c r="F53" i="19"/>
  <c r="E53" i="19"/>
  <c r="B53" i="19"/>
  <c r="A53" i="19"/>
  <c r="T52" i="19"/>
  <c r="R52" i="19"/>
  <c r="Q52" i="19"/>
  <c r="P52" i="19"/>
  <c r="O52" i="19"/>
  <c r="L52" i="19"/>
  <c r="H52" i="19"/>
  <c r="G52" i="19"/>
  <c r="F52" i="19"/>
  <c r="E52" i="19"/>
  <c r="B52" i="19"/>
  <c r="A52" i="19"/>
  <c r="T51" i="19"/>
  <c r="R51" i="19"/>
  <c r="Q51" i="19"/>
  <c r="P51" i="19"/>
  <c r="O51" i="19"/>
  <c r="L51" i="19"/>
  <c r="G51" i="19"/>
  <c r="F51" i="19"/>
  <c r="E51" i="19"/>
  <c r="A51" i="19"/>
  <c r="T50" i="19"/>
  <c r="R50" i="19"/>
  <c r="Q50" i="19"/>
  <c r="P50" i="19"/>
  <c r="O50" i="19"/>
  <c r="L50" i="19"/>
  <c r="G50" i="19"/>
  <c r="F50" i="19"/>
  <c r="E50" i="19"/>
  <c r="A50" i="19"/>
  <c r="T49" i="19"/>
  <c r="R49" i="19"/>
  <c r="Q49" i="19"/>
  <c r="P49" i="19"/>
  <c r="O49" i="19"/>
  <c r="L49" i="19"/>
  <c r="G49" i="19"/>
  <c r="F49" i="19"/>
  <c r="E49" i="19"/>
  <c r="A49" i="19"/>
  <c r="T48" i="19"/>
  <c r="R48" i="19"/>
  <c r="Q48" i="19"/>
  <c r="P48" i="19"/>
  <c r="O48" i="19"/>
  <c r="L48" i="19"/>
  <c r="G48" i="19"/>
  <c r="F48" i="19"/>
  <c r="E48" i="19"/>
  <c r="A48" i="19"/>
  <c r="T47" i="19"/>
  <c r="R47" i="19"/>
  <c r="Q47" i="19"/>
  <c r="P47" i="19"/>
  <c r="O47" i="19"/>
  <c r="L47" i="19"/>
  <c r="G47" i="19"/>
  <c r="F47" i="19"/>
  <c r="E47" i="19"/>
  <c r="A47" i="19"/>
  <c r="T46" i="19"/>
  <c r="R46" i="19"/>
  <c r="Q46" i="19"/>
  <c r="P46" i="19"/>
  <c r="O46" i="19"/>
  <c r="L46" i="19"/>
  <c r="G46" i="19"/>
  <c r="F46" i="19"/>
  <c r="E46" i="19"/>
  <c r="A46" i="19"/>
  <c r="T45" i="19"/>
  <c r="R45" i="19"/>
  <c r="Q45" i="19"/>
  <c r="P45" i="19"/>
  <c r="O45" i="19"/>
  <c r="L45" i="19"/>
  <c r="G45" i="19"/>
  <c r="F45" i="19"/>
  <c r="E45" i="19"/>
  <c r="A45" i="19"/>
  <c r="T44" i="19"/>
  <c r="R44" i="19"/>
  <c r="Q44" i="19"/>
  <c r="P44" i="19"/>
  <c r="O44" i="19"/>
  <c r="L44" i="19"/>
  <c r="G44" i="19"/>
  <c r="F44" i="19"/>
  <c r="E44" i="19"/>
  <c r="A44" i="19"/>
  <c r="T43" i="19"/>
  <c r="R43" i="19"/>
  <c r="Q43" i="19"/>
  <c r="P43" i="19"/>
  <c r="O43" i="19"/>
  <c r="L43" i="19"/>
  <c r="G43" i="19"/>
  <c r="F43" i="19"/>
  <c r="E43" i="19"/>
  <c r="A43" i="19"/>
  <c r="T42" i="19"/>
  <c r="R42" i="19"/>
  <c r="Q42" i="19"/>
  <c r="P42" i="19"/>
  <c r="O42" i="19"/>
  <c r="L42" i="19"/>
  <c r="G42" i="19"/>
  <c r="F42" i="19"/>
  <c r="E42" i="19"/>
  <c r="A42" i="19"/>
  <c r="T41" i="19"/>
  <c r="R41" i="19"/>
  <c r="Q41" i="19"/>
  <c r="P41" i="19"/>
  <c r="O41" i="19"/>
  <c r="L41" i="19"/>
  <c r="G41" i="19"/>
  <c r="F41" i="19"/>
  <c r="E41" i="19"/>
  <c r="A41" i="19"/>
  <c r="T40" i="19"/>
  <c r="R40" i="19"/>
  <c r="Q40" i="19"/>
  <c r="P40" i="19"/>
  <c r="O40" i="19"/>
  <c r="L40" i="19"/>
  <c r="G40" i="19"/>
  <c r="F40" i="19"/>
  <c r="E40" i="19"/>
  <c r="A40" i="19"/>
  <c r="T39" i="19"/>
  <c r="R39" i="19"/>
  <c r="Q39" i="19"/>
  <c r="P39" i="19"/>
  <c r="O39" i="19"/>
  <c r="L39" i="19"/>
  <c r="G39" i="19"/>
  <c r="F39" i="19"/>
  <c r="E39" i="19"/>
  <c r="D39" i="19"/>
  <c r="A39" i="19"/>
  <c r="G23" i="19"/>
  <c r="F23" i="19"/>
  <c r="E23" i="19"/>
  <c r="A23" i="19"/>
  <c r="G22" i="19"/>
  <c r="F22" i="19"/>
  <c r="E22" i="19"/>
  <c r="A22" i="19"/>
  <c r="G21" i="19"/>
  <c r="F21" i="19"/>
  <c r="E21" i="19"/>
  <c r="A21" i="19"/>
  <c r="H20" i="19"/>
  <c r="G20" i="19"/>
  <c r="F20" i="19"/>
  <c r="E20" i="19"/>
  <c r="B20" i="19"/>
  <c r="A20" i="19"/>
  <c r="T21" i="19"/>
  <c r="R21" i="19"/>
  <c r="Q21" i="19"/>
  <c r="P21" i="19"/>
  <c r="O21" i="19"/>
  <c r="L21" i="19"/>
  <c r="H19" i="19"/>
  <c r="G19" i="19"/>
  <c r="F19" i="19"/>
  <c r="E19" i="19"/>
  <c r="B19" i="19"/>
  <c r="A19" i="19"/>
  <c r="T20" i="19"/>
  <c r="R20" i="19"/>
  <c r="Q20" i="19"/>
  <c r="P20" i="19"/>
  <c r="O20" i="19"/>
  <c r="L20" i="19"/>
  <c r="H18" i="19"/>
  <c r="G18" i="19"/>
  <c r="F18" i="19"/>
  <c r="E18" i="19"/>
  <c r="B18" i="19"/>
  <c r="A18" i="19"/>
  <c r="T19" i="19"/>
  <c r="R19" i="19"/>
  <c r="Q19" i="19"/>
  <c r="P19" i="19"/>
  <c r="O19" i="19"/>
  <c r="L19" i="19"/>
  <c r="H17" i="19"/>
  <c r="G17" i="19"/>
  <c r="F17" i="19"/>
  <c r="E17" i="19"/>
  <c r="B17" i="19"/>
  <c r="A17" i="19"/>
  <c r="T18" i="19"/>
  <c r="R18" i="19"/>
  <c r="Q18" i="19"/>
  <c r="P18" i="19"/>
  <c r="O18" i="19"/>
  <c r="L18" i="19"/>
  <c r="H16" i="19"/>
  <c r="G16" i="19"/>
  <c r="F16" i="19"/>
  <c r="E16" i="19"/>
  <c r="B16" i="19"/>
  <c r="A16" i="19"/>
  <c r="T17" i="19"/>
  <c r="R17" i="19"/>
  <c r="Q17" i="19"/>
  <c r="P17" i="19"/>
  <c r="O17" i="19"/>
  <c r="L17" i="19"/>
  <c r="H15" i="19"/>
  <c r="G15" i="19"/>
  <c r="F15" i="19"/>
  <c r="E15" i="19"/>
  <c r="B15" i="19"/>
  <c r="A15" i="19"/>
  <c r="T16" i="19"/>
  <c r="R16" i="19"/>
  <c r="Q16" i="19"/>
  <c r="P16" i="19"/>
  <c r="O16" i="19"/>
  <c r="L16" i="19"/>
  <c r="T15" i="19"/>
  <c r="R15" i="19"/>
  <c r="Q15" i="19"/>
  <c r="P15" i="19"/>
  <c r="O15" i="19"/>
  <c r="L15" i="19"/>
  <c r="T14" i="19"/>
  <c r="R14" i="19"/>
  <c r="Q14" i="19"/>
  <c r="P14" i="19"/>
  <c r="O14" i="19"/>
  <c r="L14" i="19"/>
  <c r="G14" i="19"/>
  <c r="F14" i="19"/>
  <c r="E14" i="19"/>
  <c r="A14" i="19"/>
  <c r="T13" i="19"/>
  <c r="R13" i="19"/>
  <c r="Q13" i="19"/>
  <c r="P13" i="19"/>
  <c r="O13" i="19"/>
  <c r="L13" i="19"/>
  <c r="G13" i="19"/>
  <c r="F13" i="19"/>
  <c r="E13" i="19"/>
  <c r="A13" i="19"/>
  <c r="T12" i="19"/>
  <c r="R12" i="19"/>
  <c r="Q12" i="19"/>
  <c r="P12" i="19"/>
  <c r="O12" i="19"/>
  <c r="L12" i="19"/>
  <c r="G12" i="19"/>
  <c r="F12" i="19"/>
  <c r="E12" i="19"/>
  <c r="A12" i="19"/>
  <c r="T11" i="19"/>
  <c r="R11" i="19"/>
  <c r="Q11" i="19"/>
  <c r="P11" i="19"/>
  <c r="O11" i="19"/>
  <c r="L11" i="19"/>
  <c r="G11" i="19"/>
  <c r="F11" i="19"/>
  <c r="E11" i="19"/>
  <c r="A11" i="19"/>
  <c r="T10" i="19"/>
  <c r="R10" i="19"/>
  <c r="Q10" i="19"/>
  <c r="P10" i="19"/>
  <c r="O10" i="19"/>
  <c r="L10" i="19"/>
  <c r="G10" i="19"/>
  <c r="F10" i="19"/>
  <c r="E10" i="19"/>
  <c r="A10" i="19"/>
  <c r="T9" i="19"/>
  <c r="R9" i="19"/>
  <c r="Q9" i="19"/>
  <c r="P9" i="19"/>
  <c r="O9" i="19"/>
  <c r="L9" i="19"/>
  <c r="G9" i="19"/>
  <c r="F9" i="19"/>
  <c r="E9" i="19"/>
  <c r="A9" i="19"/>
  <c r="T8" i="19"/>
  <c r="R8" i="19"/>
  <c r="Q8" i="19"/>
  <c r="P8" i="19"/>
  <c r="O8" i="19"/>
  <c r="L8" i="19"/>
  <c r="G8" i="19"/>
  <c r="F8" i="19"/>
  <c r="E8" i="19"/>
  <c r="A8" i="19"/>
  <c r="T7" i="19"/>
  <c r="R7" i="19"/>
  <c r="Q7" i="19"/>
  <c r="P7" i="19"/>
  <c r="O7" i="19"/>
  <c r="L7" i="19"/>
  <c r="G7" i="19"/>
  <c r="F7" i="19"/>
  <c r="E7" i="19"/>
  <c r="A7" i="19"/>
  <c r="T6" i="19"/>
  <c r="R6" i="19"/>
  <c r="Q6" i="19"/>
  <c r="P6" i="19"/>
  <c r="O6" i="19"/>
  <c r="L6" i="19"/>
  <c r="G6" i="19"/>
  <c r="F6" i="19"/>
  <c r="E6" i="19"/>
  <c r="A6" i="19"/>
  <c r="T5" i="19"/>
  <c r="R5" i="19"/>
  <c r="Q5" i="19"/>
  <c r="P5" i="19"/>
  <c r="O5" i="19"/>
  <c r="L5" i="19"/>
  <c r="G5" i="19"/>
  <c r="F5" i="19"/>
  <c r="E5" i="19"/>
  <c r="A5" i="19"/>
  <c r="T4" i="19"/>
  <c r="R4" i="19"/>
  <c r="Q4" i="19"/>
  <c r="P4" i="19"/>
  <c r="O4" i="19"/>
  <c r="L4" i="19"/>
  <c r="G4" i="19"/>
  <c r="F4" i="19"/>
  <c r="E4" i="19"/>
  <c r="D4" i="19"/>
  <c r="A4" i="19"/>
  <c r="DF93" i="21" l="1"/>
  <c r="DH81" i="21"/>
  <c r="DG89" i="21"/>
  <c r="DG84" i="21"/>
  <c r="DG85" i="21"/>
  <c r="DG83" i="21"/>
  <c r="DG87" i="21"/>
  <c r="DG82" i="21"/>
  <c r="DG90" i="21"/>
  <c r="DG88" i="21"/>
  <c r="DG86" i="21"/>
  <c r="DG91" i="21"/>
  <c r="DG92" i="21"/>
  <c r="H11" i="20"/>
  <c r="J11" i="20"/>
  <c r="I11" i="20" s="1"/>
  <c r="L11" i="20"/>
  <c r="J10" i="20"/>
  <c r="I10" i="20" s="1"/>
  <c r="H10" i="20"/>
  <c r="L10" i="20"/>
  <c r="H3" i="20"/>
  <c r="J3" i="20"/>
  <c r="I3" i="20" s="1"/>
  <c r="L3" i="20"/>
  <c r="J9" i="20"/>
  <c r="I9" i="20" s="1"/>
  <c r="L9" i="20"/>
  <c r="H9" i="20"/>
  <c r="H7" i="20"/>
  <c r="J7" i="20"/>
  <c r="I7" i="20" s="1"/>
  <c r="L7" i="20"/>
  <c r="H8" i="20"/>
  <c r="J8" i="20"/>
  <c r="I8" i="20" s="1"/>
  <c r="L8" i="20"/>
  <c r="L6" i="20"/>
  <c r="H6" i="20"/>
  <c r="J6" i="20"/>
  <c r="I6" i="20" s="1"/>
  <c r="L5" i="20"/>
  <c r="H5" i="20"/>
  <c r="J5" i="20"/>
  <c r="I5" i="20" s="1"/>
  <c r="H12" i="20"/>
  <c r="J12" i="20"/>
  <c r="I12" i="20" s="1"/>
  <c r="L12" i="20"/>
  <c r="H4" i="20"/>
  <c r="J4" i="20"/>
  <c r="I4" i="20" s="1"/>
  <c r="L4" i="20"/>
  <c r="J2" i="20"/>
  <c r="I2" i="20" s="1"/>
  <c r="L2" i="20"/>
  <c r="DG93" i="21" l="1"/>
  <c r="DH83" i="21"/>
  <c r="DH85" i="21"/>
  <c r="DH82" i="21"/>
  <c r="DH86" i="21"/>
  <c r="DH84" i="21"/>
  <c r="DH90" i="21"/>
  <c r="DH89" i="21"/>
  <c r="DH91" i="21"/>
  <c r="DH87" i="21"/>
  <c r="DH88" i="21"/>
  <c r="DH92" i="21"/>
  <c r="DH93" i="21" l="1"/>
  <c r="U93" i="21" s="1"/>
  <c r="N48" i="19"/>
  <c r="M48" i="19"/>
  <c r="H45" i="18"/>
  <c r="A124" i="1"/>
  <c r="A113" i="1"/>
  <c r="R112" i="1"/>
  <c r="R111" i="1"/>
  <c r="R109" i="1"/>
  <c r="R108" i="1"/>
  <c r="R107" i="1"/>
  <c r="R106" i="1"/>
  <c r="R105" i="1"/>
  <c r="R103" i="1"/>
  <c r="R102" i="1"/>
  <c r="R101" i="1"/>
  <c r="R99" i="1"/>
  <c r="R98" i="1"/>
  <c r="R97" i="1"/>
  <c r="R96" i="1"/>
  <c r="R95" i="1"/>
  <c r="R93" i="1"/>
  <c r="R92" i="1"/>
  <c r="R89" i="1"/>
  <c r="R88" i="1"/>
  <c r="R87" i="1"/>
  <c r="R85" i="1"/>
  <c r="R84" i="1"/>
  <c r="R83" i="1"/>
  <c r="R81" i="1"/>
  <c r="R80" i="1"/>
  <c r="R79" i="1"/>
  <c r="R77" i="1"/>
  <c r="R74" i="1"/>
  <c r="R73" i="1"/>
  <c r="R72" i="1"/>
  <c r="R70" i="1"/>
  <c r="R69" i="1"/>
  <c r="R67" i="1"/>
  <c r="R66" i="1"/>
  <c r="R65" i="1"/>
  <c r="R44" i="1"/>
  <c r="R43" i="1"/>
  <c r="R42" i="1"/>
  <c r="R41" i="1"/>
  <c r="R40" i="1"/>
  <c r="R39" i="1"/>
  <c r="R37" i="1"/>
  <c r="R36" i="1"/>
  <c r="R35" i="1"/>
  <c r="R34" i="1"/>
  <c r="R33" i="1"/>
  <c r="R32" i="1"/>
  <c r="R30" i="1"/>
  <c r="R29" i="1"/>
  <c r="R28" i="1"/>
  <c r="R27" i="1"/>
  <c r="R26" i="1"/>
  <c r="R25" i="1"/>
  <c r="R24" i="1"/>
  <c r="R22" i="1"/>
  <c r="R21" i="1"/>
  <c r="R20" i="1"/>
  <c r="R19" i="1"/>
  <c r="R18" i="1"/>
  <c r="R17" i="1"/>
  <c r="R16" i="1"/>
  <c r="R14" i="1"/>
  <c r="R13" i="1"/>
  <c r="R12" i="1"/>
  <c r="R11" i="1"/>
  <c r="R9" i="1"/>
  <c r="R7" i="1"/>
  <c r="R5" i="1"/>
  <c r="R3" i="1"/>
  <c r="A2" i="1"/>
  <c r="I76" i="19"/>
  <c r="I70" i="19"/>
  <c r="I67" i="19"/>
  <c r="I33" i="19"/>
  <c r="I30" i="19"/>
  <c r="R24" i="21"/>
  <c r="R23" i="21"/>
  <c r="I24" i="19"/>
  <c r="R14" i="21"/>
  <c r="R12" i="21"/>
  <c r="P476" i="14"/>
  <c r="P475" i="14"/>
  <c r="P474" i="14"/>
  <c r="P473" i="14"/>
  <c r="P472" i="14"/>
  <c r="P471" i="14"/>
  <c r="P470" i="14"/>
  <c r="P469" i="14"/>
  <c r="P468" i="14"/>
  <c r="P467" i="14"/>
  <c r="P466" i="14"/>
  <c r="P465" i="14"/>
  <c r="P464" i="14"/>
  <c r="P463" i="14"/>
  <c r="P462" i="14"/>
  <c r="P461" i="14"/>
  <c r="P460" i="14"/>
  <c r="P459" i="14"/>
  <c r="P458" i="14"/>
  <c r="P457" i="14"/>
  <c r="P456" i="14"/>
  <c r="P455" i="14"/>
  <c r="P454" i="14"/>
  <c r="P453" i="14"/>
  <c r="P452" i="14"/>
  <c r="P451" i="14"/>
  <c r="P450" i="14"/>
  <c r="P449" i="14"/>
  <c r="P448" i="14"/>
  <c r="P447" i="14"/>
  <c r="P446" i="14"/>
  <c r="P445" i="14"/>
  <c r="P444" i="14"/>
  <c r="P443" i="14"/>
  <c r="P442" i="14"/>
  <c r="P441" i="14"/>
  <c r="P440" i="14"/>
  <c r="P439" i="14"/>
  <c r="P438" i="14"/>
  <c r="P437" i="14"/>
  <c r="P436" i="14"/>
  <c r="P435" i="14"/>
  <c r="P434" i="14"/>
  <c r="P433" i="14"/>
  <c r="P432" i="14"/>
  <c r="P431" i="14"/>
  <c r="P430" i="14"/>
  <c r="P429" i="14"/>
  <c r="P428" i="14"/>
  <c r="P427" i="14"/>
  <c r="P426" i="14"/>
  <c r="P425" i="14"/>
  <c r="P424" i="14"/>
  <c r="P423" i="14"/>
  <c r="P422" i="14"/>
  <c r="P421" i="14"/>
  <c r="P420" i="14"/>
  <c r="P419" i="14"/>
  <c r="P418" i="14"/>
  <c r="P417" i="14"/>
  <c r="P416" i="14"/>
  <c r="P415" i="14"/>
  <c r="P414" i="14"/>
  <c r="P413" i="14"/>
  <c r="P412" i="14"/>
  <c r="P411" i="14"/>
  <c r="P410" i="14"/>
  <c r="P409" i="14"/>
  <c r="P408" i="14"/>
  <c r="P407" i="14"/>
  <c r="P406" i="14"/>
  <c r="P405" i="14"/>
  <c r="P404" i="14"/>
  <c r="P403" i="14"/>
  <c r="P402" i="14"/>
  <c r="P401" i="14"/>
  <c r="P400" i="14"/>
  <c r="P399" i="14"/>
  <c r="P398" i="14"/>
  <c r="P397" i="14"/>
  <c r="P396" i="14"/>
  <c r="P395" i="14"/>
  <c r="P394" i="14"/>
  <c r="P393" i="14"/>
  <c r="P392" i="14"/>
  <c r="P391" i="14"/>
  <c r="P390" i="14"/>
  <c r="P389" i="14"/>
  <c r="P388" i="14"/>
  <c r="P387" i="14"/>
  <c r="P386" i="14"/>
  <c r="P385" i="14"/>
  <c r="P384" i="14"/>
  <c r="P383" i="14"/>
  <c r="P382" i="14"/>
  <c r="P381" i="14"/>
  <c r="P380" i="14"/>
  <c r="P379" i="14"/>
  <c r="P378" i="14"/>
  <c r="P377" i="14"/>
  <c r="P376" i="14"/>
  <c r="P375" i="14"/>
  <c r="P374" i="14"/>
  <c r="P373" i="14"/>
  <c r="P372" i="14"/>
  <c r="P371" i="14"/>
  <c r="P370" i="14"/>
  <c r="P369" i="14"/>
  <c r="P368" i="14"/>
  <c r="P367" i="14"/>
  <c r="P366" i="14"/>
  <c r="P365" i="14"/>
  <c r="P364" i="14"/>
  <c r="P363" i="14"/>
  <c r="P362" i="14"/>
  <c r="P361" i="14"/>
  <c r="P360" i="14"/>
  <c r="P359" i="14"/>
  <c r="P358" i="14"/>
  <c r="P357" i="14"/>
  <c r="P356" i="14"/>
  <c r="P355" i="14"/>
  <c r="P354" i="14"/>
  <c r="P353" i="14"/>
  <c r="P352" i="14"/>
  <c r="P351" i="14"/>
  <c r="P350" i="14"/>
  <c r="P349" i="14"/>
  <c r="P348" i="14"/>
  <c r="P347" i="14"/>
  <c r="P346" i="14"/>
  <c r="P345" i="14"/>
  <c r="P344" i="14"/>
  <c r="P343" i="14"/>
  <c r="P342" i="14"/>
  <c r="P341" i="14"/>
  <c r="P340" i="14"/>
  <c r="P339" i="14"/>
  <c r="P338" i="14"/>
  <c r="P337" i="14"/>
  <c r="P336" i="14"/>
  <c r="P335" i="14"/>
  <c r="P334" i="14"/>
  <c r="P333" i="14"/>
  <c r="P332" i="14"/>
  <c r="P331" i="14"/>
  <c r="P330" i="14"/>
  <c r="P329" i="14"/>
  <c r="P328" i="14"/>
  <c r="P327" i="14"/>
  <c r="P326" i="14"/>
  <c r="P325" i="14"/>
  <c r="P324" i="14"/>
  <c r="P323" i="14"/>
  <c r="P322" i="14"/>
  <c r="P321" i="14"/>
  <c r="P320" i="14"/>
  <c r="P319" i="14"/>
  <c r="P318" i="14"/>
  <c r="P317" i="14"/>
  <c r="P316" i="14"/>
  <c r="P315" i="14"/>
  <c r="P314" i="14"/>
  <c r="P313" i="14"/>
  <c r="P312" i="14"/>
  <c r="P311" i="14"/>
  <c r="P310" i="14"/>
  <c r="P309" i="14"/>
  <c r="P308" i="14"/>
  <c r="P307" i="14"/>
  <c r="P306" i="14"/>
  <c r="P305" i="14"/>
  <c r="P304" i="14"/>
  <c r="P303" i="14"/>
  <c r="P302" i="14"/>
  <c r="P301" i="14"/>
  <c r="P300" i="14"/>
  <c r="P299" i="14"/>
  <c r="P298" i="14"/>
  <c r="P297" i="14"/>
  <c r="P296" i="14"/>
  <c r="P295" i="14"/>
  <c r="P294" i="14"/>
  <c r="P293" i="14"/>
  <c r="P292" i="14"/>
  <c r="P291" i="14"/>
  <c r="P290" i="14"/>
  <c r="P289" i="14"/>
  <c r="P288" i="14"/>
  <c r="P287" i="14"/>
  <c r="P286" i="14"/>
  <c r="P285" i="14"/>
  <c r="P284" i="14"/>
  <c r="P283" i="14"/>
  <c r="P282" i="14"/>
  <c r="P281" i="14"/>
  <c r="P280" i="14"/>
  <c r="P279" i="14"/>
  <c r="P278" i="14"/>
  <c r="P277" i="14"/>
  <c r="P276" i="14"/>
  <c r="P275" i="14"/>
  <c r="P274" i="14"/>
  <c r="P273" i="14"/>
  <c r="P272" i="14"/>
  <c r="P271" i="14"/>
  <c r="P270" i="14"/>
  <c r="P269" i="14"/>
  <c r="P268" i="14"/>
  <c r="P267" i="14"/>
  <c r="P266" i="14"/>
  <c r="P265" i="14"/>
  <c r="P264" i="14"/>
  <c r="P263" i="14"/>
  <c r="P262" i="14"/>
  <c r="P261" i="14"/>
  <c r="P260" i="14"/>
  <c r="P259" i="14"/>
  <c r="P258" i="14"/>
  <c r="P257" i="14"/>
  <c r="P256" i="14"/>
  <c r="P255" i="14"/>
  <c r="P254" i="14"/>
  <c r="P253" i="14"/>
  <c r="P252" i="14"/>
  <c r="P251" i="14"/>
  <c r="P250" i="14"/>
  <c r="P249" i="14"/>
  <c r="P248" i="14"/>
  <c r="P247" i="14"/>
  <c r="P246" i="14"/>
  <c r="P245" i="14"/>
  <c r="P244" i="14"/>
  <c r="P243" i="14"/>
  <c r="P242" i="14"/>
  <c r="P241" i="14"/>
  <c r="P240" i="14"/>
  <c r="P239" i="14"/>
  <c r="P238" i="14"/>
  <c r="P237" i="14"/>
  <c r="P236" i="14"/>
  <c r="P235" i="14"/>
  <c r="P234" i="14"/>
  <c r="P233" i="14"/>
  <c r="P232" i="14"/>
  <c r="P231" i="14"/>
  <c r="P230" i="14"/>
  <c r="P229" i="14"/>
  <c r="P228" i="14"/>
  <c r="P227" i="14"/>
  <c r="P226" i="14"/>
  <c r="P225" i="14"/>
  <c r="P224" i="14"/>
  <c r="P223" i="14"/>
  <c r="P222" i="14"/>
  <c r="P221" i="14"/>
  <c r="P220" i="14"/>
  <c r="P219" i="14"/>
  <c r="P218" i="14"/>
  <c r="P217" i="14"/>
  <c r="P216" i="14"/>
  <c r="P215" i="14"/>
  <c r="P214" i="14"/>
  <c r="P213" i="14"/>
  <c r="P212" i="14"/>
  <c r="P211" i="14"/>
  <c r="P210" i="14"/>
  <c r="P209" i="14"/>
  <c r="P208" i="14"/>
  <c r="P207" i="14"/>
  <c r="P206" i="14"/>
  <c r="P205" i="14"/>
  <c r="P204" i="14"/>
  <c r="P203" i="14"/>
  <c r="P202" i="14"/>
  <c r="P201" i="14"/>
  <c r="P200" i="14"/>
  <c r="P199" i="14"/>
  <c r="P198" i="14"/>
  <c r="P197" i="14"/>
  <c r="P196" i="14"/>
  <c r="P195" i="14"/>
  <c r="P194" i="14"/>
  <c r="P193" i="14"/>
  <c r="P192" i="14"/>
  <c r="P191" i="14"/>
  <c r="P190" i="14"/>
  <c r="P189" i="14"/>
  <c r="P188" i="14"/>
  <c r="P187" i="14"/>
  <c r="P186" i="14"/>
  <c r="P185" i="14"/>
  <c r="P184" i="14"/>
  <c r="P183" i="14"/>
  <c r="P182" i="14"/>
  <c r="P181" i="14"/>
  <c r="P180" i="14"/>
  <c r="P179" i="14"/>
  <c r="P178" i="14"/>
  <c r="P177" i="14"/>
  <c r="P176" i="14"/>
  <c r="P175" i="14"/>
  <c r="P174" i="14"/>
  <c r="P173" i="14"/>
  <c r="P172" i="14"/>
  <c r="P171" i="14"/>
  <c r="P170" i="14"/>
  <c r="P169" i="14"/>
  <c r="P168" i="14"/>
  <c r="P167" i="14"/>
  <c r="P166" i="14"/>
  <c r="P165" i="14"/>
  <c r="P164" i="14"/>
  <c r="P163" i="14"/>
  <c r="P162" i="14"/>
  <c r="P161" i="14"/>
  <c r="P160" i="14"/>
  <c r="P159" i="14"/>
  <c r="P158" i="14"/>
  <c r="P157" i="14"/>
  <c r="P156" i="14"/>
  <c r="P155" i="14"/>
  <c r="P154" i="14"/>
  <c r="P153" i="14"/>
  <c r="P152" i="14"/>
  <c r="P151" i="14"/>
  <c r="P150" i="14"/>
  <c r="P149" i="14"/>
  <c r="P148" i="14"/>
  <c r="P147" i="14"/>
  <c r="P146" i="14"/>
  <c r="P145" i="14"/>
  <c r="P144" i="14"/>
  <c r="P143" i="14"/>
  <c r="P142" i="14"/>
  <c r="P141" i="14"/>
  <c r="P140" i="14"/>
  <c r="P139" i="14"/>
  <c r="P138" i="14"/>
  <c r="P137" i="14"/>
  <c r="P136" i="14"/>
  <c r="P135" i="14"/>
  <c r="P134" i="14"/>
  <c r="P133" i="14"/>
  <c r="P132" i="14"/>
  <c r="P131" i="14"/>
  <c r="P130" i="14"/>
  <c r="P129" i="14"/>
  <c r="P128" i="14"/>
  <c r="P127" i="14"/>
  <c r="P126" i="14"/>
  <c r="P125" i="14"/>
  <c r="P124" i="14"/>
  <c r="P123" i="14"/>
  <c r="P122" i="14"/>
  <c r="P121" i="14"/>
  <c r="P120" i="14"/>
  <c r="P119" i="14"/>
  <c r="P118" i="14"/>
  <c r="P117" i="14"/>
  <c r="P116" i="14"/>
  <c r="P115" i="14"/>
  <c r="P114" i="14"/>
  <c r="P113" i="14"/>
  <c r="P112" i="14"/>
  <c r="P111" i="14"/>
  <c r="P110" i="14"/>
  <c r="P109" i="14"/>
  <c r="P108" i="14"/>
  <c r="P107" i="14"/>
  <c r="P106" i="14"/>
  <c r="P105" i="14"/>
  <c r="P104" i="14"/>
  <c r="P103" i="14"/>
  <c r="P102" i="14"/>
  <c r="P101" i="14"/>
  <c r="P100" i="14"/>
  <c r="P99" i="14"/>
  <c r="P98" i="14"/>
  <c r="P97" i="14"/>
  <c r="P96" i="14"/>
  <c r="P95" i="14"/>
  <c r="P94" i="14"/>
  <c r="P93" i="14"/>
  <c r="P92" i="14"/>
  <c r="P91" i="14"/>
  <c r="P90" i="14"/>
  <c r="P89" i="14"/>
  <c r="P88" i="14"/>
  <c r="P87" i="14"/>
  <c r="P86" i="14"/>
  <c r="P85" i="14"/>
  <c r="P84" i="14"/>
  <c r="P83" i="14"/>
  <c r="P82" i="14"/>
  <c r="P81" i="14"/>
  <c r="P80" i="14"/>
  <c r="P79" i="14"/>
  <c r="P78" i="14"/>
  <c r="P77" i="14"/>
  <c r="P76" i="14"/>
  <c r="P75" i="14"/>
  <c r="P74" i="14"/>
  <c r="P73" i="14"/>
  <c r="P72" i="14"/>
  <c r="P71" i="14"/>
  <c r="P70" i="14"/>
  <c r="P69" i="14"/>
  <c r="P68" i="14"/>
  <c r="P67" i="14"/>
  <c r="P66" i="14"/>
  <c r="P65" i="14"/>
  <c r="P64" i="14"/>
  <c r="P63" i="14"/>
  <c r="P62" i="14"/>
  <c r="P61" i="14"/>
  <c r="P60" i="14"/>
  <c r="P59" i="14"/>
  <c r="P58" i="14"/>
  <c r="P57" i="14"/>
  <c r="P56" i="14"/>
  <c r="P55" i="14"/>
  <c r="P54" i="14"/>
  <c r="P53" i="14"/>
  <c r="P52" i="14"/>
  <c r="P51" i="14"/>
  <c r="P50" i="14"/>
  <c r="P49" i="14"/>
  <c r="P48" i="14"/>
  <c r="P47" i="14"/>
  <c r="P46" i="14"/>
  <c r="P45" i="14"/>
  <c r="P44" i="14"/>
  <c r="P43" i="14"/>
  <c r="P42" i="14"/>
  <c r="P41" i="14"/>
  <c r="P40" i="14"/>
  <c r="P39" i="14"/>
  <c r="P38" i="14"/>
  <c r="P37" i="14"/>
  <c r="P36" i="14"/>
  <c r="P35" i="14"/>
  <c r="P34" i="14"/>
  <c r="P33" i="14"/>
  <c r="P32" i="14"/>
  <c r="P31" i="14"/>
  <c r="P30" i="14"/>
  <c r="P29" i="14"/>
  <c r="P28" i="14"/>
  <c r="P27" i="14"/>
  <c r="P26" i="14"/>
  <c r="P25" i="14"/>
  <c r="P24" i="14"/>
  <c r="P23" i="14"/>
  <c r="P22" i="14"/>
  <c r="P21" i="14"/>
  <c r="P20" i="14"/>
  <c r="P19" i="14"/>
  <c r="P18" i="14"/>
  <c r="P17" i="14"/>
  <c r="P16" i="14"/>
  <c r="P15" i="14"/>
  <c r="P14" i="14"/>
  <c r="P13" i="14"/>
  <c r="P12" i="14"/>
  <c r="P11" i="14"/>
  <c r="P10" i="14"/>
  <c r="P9" i="14"/>
  <c r="P8" i="14"/>
  <c r="P7" i="14"/>
  <c r="P6" i="14"/>
  <c r="S39" i="19"/>
  <c r="S10" i="19"/>
  <c r="S4" i="19"/>
  <c r="S12" i="19"/>
  <c r="S13" i="19"/>
  <c r="H59" i="19"/>
  <c r="X41" i="1" l="1"/>
  <c r="W41" i="1"/>
  <c r="V41" i="1"/>
  <c r="U41" i="1"/>
  <c r="Y41" i="1"/>
  <c r="Y4" i="1"/>
  <c r="W6" i="1"/>
  <c r="X4" i="1"/>
  <c r="W4" i="1"/>
  <c r="V4" i="1"/>
  <c r="U4" i="1"/>
  <c r="V6" i="1"/>
  <c r="Y6" i="1"/>
  <c r="X6" i="1"/>
  <c r="U6" i="1"/>
  <c r="Y14" i="1"/>
  <c r="U14" i="1"/>
  <c r="X14" i="1"/>
  <c r="V14" i="1"/>
  <c r="X24" i="1"/>
  <c r="W24" i="1"/>
  <c r="V24" i="1"/>
  <c r="U24" i="1"/>
  <c r="Y24" i="1"/>
  <c r="W33" i="1"/>
  <c r="Y33" i="1"/>
  <c r="X33" i="1"/>
  <c r="V33" i="1"/>
  <c r="U33" i="1"/>
  <c r="V42" i="1"/>
  <c r="W42" i="1"/>
  <c r="U42" i="1"/>
  <c r="Y42" i="1"/>
  <c r="X42" i="1"/>
  <c r="V72" i="1"/>
  <c r="X72" i="1"/>
  <c r="U72" i="1"/>
  <c r="Y72" i="1"/>
  <c r="W30" i="1"/>
  <c r="V30" i="1"/>
  <c r="U30" i="1"/>
  <c r="X30" i="1"/>
  <c r="Y30" i="1"/>
  <c r="V3" i="1"/>
  <c r="U3" i="1"/>
  <c r="W3" i="1"/>
  <c r="Y3" i="1"/>
  <c r="X3" i="1"/>
  <c r="X16" i="1"/>
  <c r="Y16" i="1"/>
  <c r="U16" i="1"/>
  <c r="V16" i="1"/>
  <c r="W16" i="1"/>
  <c r="W43" i="1"/>
  <c r="V43" i="1"/>
  <c r="X43" i="1"/>
  <c r="U43" i="1"/>
  <c r="Y43" i="1"/>
  <c r="U73" i="1"/>
  <c r="X73" i="1"/>
  <c r="Y73" i="1"/>
  <c r="V73" i="1"/>
  <c r="V105" i="1"/>
  <c r="X105" i="1"/>
  <c r="U105" i="1"/>
  <c r="Y105" i="1"/>
  <c r="W21" i="1"/>
  <c r="Y21" i="1"/>
  <c r="X21" i="1"/>
  <c r="U21" i="1"/>
  <c r="V21" i="1"/>
  <c r="Y32" i="1"/>
  <c r="V32" i="1"/>
  <c r="W32" i="1"/>
  <c r="X32" i="1"/>
  <c r="U32" i="1"/>
  <c r="X70" i="1"/>
  <c r="V70" i="1"/>
  <c r="Y70" i="1"/>
  <c r="U70" i="1"/>
  <c r="U5" i="1"/>
  <c r="V5" i="1"/>
  <c r="W5" i="1"/>
  <c r="X5" i="1"/>
  <c r="Y5" i="1"/>
  <c r="V26" i="1"/>
  <c r="W26" i="1"/>
  <c r="U26" i="1"/>
  <c r="Y26" i="1"/>
  <c r="X26" i="1"/>
  <c r="U35" i="1"/>
  <c r="X35" i="1"/>
  <c r="Y35" i="1"/>
  <c r="V35" i="1"/>
  <c r="W44" i="1"/>
  <c r="U44" i="1"/>
  <c r="X44" i="1"/>
  <c r="Y44" i="1"/>
  <c r="V44" i="1"/>
  <c r="V96" i="1"/>
  <c r="U96" i="1"/>
  <c r="X96" i="1"/>
  <c r="Y96" i="1"/>
  <c r="W22" i="1"/>
  <c r="U22" i="1"/>
  <c r="Y22" i="1"/>
  <c r="X22" i="1"/>
  <c r="V22" i="1"/>
  <c r="U81" i="1"/>
  <c r="X81" i="1"/>
  <c r="Y81" i="1"/>
  <c r="V81" i="1"/>
  <c r="U7" i="1"/>
  <c r="X7" i="1"/>
  <c r="Y7" i="1"/>
  <c r="V7" i="1"/>
  <c r="Y18" i="1"/>
  <c r="X18" i="1"/>
  <c r="W18" i="1"/>
  <c r="V18" i="1"/>
  <c r="U18" i="1"/>
  <c r="Y27" i="1"/>
  <c r="X27" i="1"/>
  <c r="V27" i="1"/>
  <c r="U27" i="1"/>
  <c r="W36" i="1"/>
  <c r="X36" i="1"/>
  <c r="U36" i="1"/>
  <c r="V36" i="1"/>
  <c r="Y36" i="1"/>
  <c r="V87" i="1"/>
  <c r="U87" i="1"/>
  <c r="Y87" i="1"/>
  <c r="X87" i="1"/>
  <c r="V97" i="1"/>
  <c r="U97" i="1"/>
  <c r="Y97" i="1"/>
  <c r="X97" i="1"/>
  <c r="Y107" i="1"/>
  <c r="X107" i="1"/>
  <c r="U107" i="1"/>
  <c r="V107" i="1"/>
  <c r="Y40" i="1"/>
  <c r="X40" i="1"/>
  <c r="W40" i="1"/>
  <c r="V40" i="1"/>
  <c r="U40" i="1"/>
  <c r="V13" i="1"/>
  <c r="U13" i="1"/>
  <c r="Y13" i="1"/>
  <c r="X13" i="1"/>
  <c r="U9" i="1"/>
  <c r="Y9" i="1"/>
  <c r="X9" i="1"/>
  <c r="W9" i="1"/>
  <c r="V9" i="1"/>
  <c r="X28" i="1"/>
  <c r="W28" i="1"/>
  <c r="U28" i="1"/>
  <c r="V28" i="1"/>
  <c r="Y28" i="1"/>
  <c r="W37" i="1"/>
  <c r="X37" i="1"/>
  <c r="U37" i="1"/>
  <c r="V37" i="1"/>
  <c r="Y37" i="1"/>
  <c r="Y98" i="1"/>
  <c r="X98" i="1"/>
  <c r="U98" i="1"/>
  <c r="V98" i="1"/>
  <c r="V108" i="1"/>
  <c r="Y108" i="1"/>
  <c r="X108" i="1"/>
  <c r="U108" i="1"/>
  <c r="W11" i="1"/>
  <c r="Y11" i="1"/>
  <c r="V11" i="1"/>
  <c r="X11" i="1"/>
  <c r="U11" i="1"/>
  <c r="U20" i="1"/>
  <c r="X20" i="1"/>
  <c r="Y20" i="1"/>
  <c r="V20" i="1"/>
  <c r="V29" i="1"/>
  <c r="X29" i="1"/>
  <c r="Y29" i="1"/>
  <c r="U29" i="1"/>
  <c r="V39" i="1"/>
  <c r="Y39" i="1"/>
  <c r="U39" i="1"/>
  <c r="X39" i="1"/>
  <c r="W39" i="1"/>
  <c r="U79" i="1"/>
  <c r="X79" i="1"/>
  <c r="V79" i="1"/>
  <c r="Y79" i="1"/>
  <c r="Y99" i="1"/>
  <c r="V99" i="1"/>
  <c r="X99" i="1"/>
  <c r="U99" i="1"/>
  <c r="X109" i="1"/>
  <c r="Y109" i="1"/>
  <c r="V109" i="1"/>
  <c r="U109" i="1"/>
  <c r="O39" i="21"/>
  <c r="M53" i="1" s="1"/>
  <c r="O37" i="21"/>
  <c r="R28" i="21"/>
  <c r="R27" i="21"/>
  <c r="O34" i="21"/>
  <c r="O41" i="21"/>
  <c r="O46" i="21"/>
  <c r="M60" i="1" s="1"/>
  <c r="O43" i="21"/>
  <c r="O33" i="21"/>
  <c r="M47" i="1" s="1"/>
  <c r="O38" i="21"/>
  <c r="O44" i="21"/>
  <c r="R25" i="21"/>
  <c r="O42" i="21"/>
  <c r="M56" i="1" s="1"/>
  <c r="R26" i="21"/>
  <c r="I31" i="19"/>
  <c r="I66" i="19"/>
  <c r="I75" i="19"/>
  <c r="I32" i="19"/>
  <c r="H68" i="19"/>
  <c r="I25" i="19"/>
  <c r="I34" i="19"/>
  <c r="I26" i="19"/>
  <c r="I27" i="19"/>
  <c r="I29" i="19"/>
  <c r="I28" i="19"/>
  <c r="I72" i="19"/>
  <c r="I73" i="19"/>
  <c r="I74" i="19"/>
  <c r="I61" i="19"/>
  <c r="I60" i="19"/>
  <c r="H49" i="19"/>
  <c r="H56" i="19"/>
  <c r="H55" i="19"/>
  <c r="H57" i="19"/>
  <c r="H58" i="19"/>
  <c r="S19" i="19"/>
  <c r="S17" i="19"/>
  <c r="S7" i="19"/>
  <c r="S11" i="19"/>
  <c r="S18" i="19"/>
  <c r="S8" i="19"/>
  <c r="S9" i="19"/>
  <c r="S14" i="19"/>
  <c r="S6" i="19"/>
  <c r="S16" i="19"/>
  <c r="S15" i="19"/>
  <c r="S21" i="19"/>
  <c r="S5" i="19"/>
  <c r="H13" i="19"/>
  <c r="H10" i="19"/>
  <c r="H5" i="19"/>
  <c r="H12" i="19"/>
  <c r="H7" i="19"/>
  <c r="I53" i="19"/>
  <c r="I52" i="19"/>
  <c r="M4" i="19"/>
  <c r="M10" i="19"/>
  <c r="I15" i="19"/>
  <c r="M20" i="19"/>
  <c r="B39" i="19"/>
  <c r="I71" i="19"/>
  <c r="M17" i="19"/>
  <c r="M11" i="19"/>
  <c r="M21" i="19"/>
  <c r="M5" i="19"/>
  <c r="I19" i="19"/>
  <c r="I77" i="19"/>
  <c r="M6" i="19"/>
  <c r="M12" i="19"/>
  <c r="I20" i="19"/>
  <c r="M13" i="19"/>
  <c r="M18" i="19"/>
  <c r="M7" i="19"/>
  <c r="M14" i="19"/>
  <c r="I17" i="19"/>
  <c r="M8" i="19"/>
  <c r="M15" i="19"/>
  <c r="M19" i="19"/>
  <c r="I69" i="19"/>
  <c r="B4" i="19"/>
  <c r="M9" i="19"/>
  <c r="M16" i="19"/>
  <c r="I18" i="19"/>
  <c r="I16" i="19"/>
  <c r="H45" i="19"/>
  <c r="H48" i="19"/>
  <c r="S41" i="19"/>
  <c r="H46" i="19"/>
  <c r="H11" i="19"/>
  <c r="I65" i="19"/>
  <c r="H65" i="19"/>
  <c r="S40" i="19"/>
  <c r="N46" i="19"/>
  <c r="M50" i="19"/>
  <c r="H43" i="19"/>
  <c r="S53" i="19"/>
  <c r="M41" i="19"/>
  <c r="S51" i="19"/>
  <c r="N47" i="19"/>
  <c r="R20" i="21"/>
  <c r="H21" i="19"/>
  <c r="H51" i="19"/>
  <c r="H54" i="19"/>
  <c r="H64" i="19"/>
  <c r="S50" i="19"/>
  <c r="N10" i="19"/>
  <c r="N42" i="19"/>
  <c r="H9" i="19"/>
  <c r="S46" i="19"/>
  <c r="N45" i="19"/>
  <c r="R21" i="21"/>
  <c r="H22" i="19"/>
  <c r="S45" i="19"/>
  <c r="H44" i="19"/>
  <c r="H8" i="19"/>
  <c r="H4" i="19"/>
  <c r="H42" i="19"/>
  <c r="S48" i="19"/>
  <c r="S43" i="19"/>
  <c r="N41" i="19"/>
  <c r="H50" i="19"/>
  <c r="H14" i="19"/>
  <c r="H62" i="19"/>
  <c r="S42" i="19"/>
  <c r="S52" i="19"/>
  <c r="N44" i="19"/>
  <c r="M43" i="19"/>
  <c r="V10" i="19"/>
  <c r="U10" i="19" s="1"/>
  <c r="A121" i="1"/>
  <c r="A115" i="1"/>
  <c r="A116" i="1"/>
  <c r="A122" i="1"/>
  <c r="S4" i="21"/>
  <c r="G45" i="18"/>
  <c r="V48" i="19"/>
  <c r="U48" i="19" s="1"/>
  <c r="R7" i="21"/>
  <c r="R10" i="21"/>
  <c r="R8" i="21"/>
  <c r="H10" i="18"/>
  <c r="H8" i="18"/>
  <c r="H9" i="18"/>
  <c r="H6" i="18"/>
  <c r="H11" i="18"/>
  <c r="H12" i="18"/>
  <c r="H13" i="18"/>
  <c r="N76" i="1"/>
  <c r="N77" i="1"/>
  <c r="H38" i="18"/>
  <c r="H34" i="18"/>
  <c r="A114" i="1"/>
  <c r="A117" i="1"/>
  <c r="H35" i="18"/>
  <c r="A120" i="1"/>
  <c r="A118" i="1"/>
  <c r="A119" i="1"/>
  <c r="H50" i="18"/>
  <c r="H40" i="18"/>
  <c r="H42" i="18"/>
  <c r="H39" i="18"/>
  <c r="H43" i="18"/>
  <c r="H44" i="18"/>
  <c r="A123" i="1"/>
  <c r="Y66" i="1" l="1"/>
  <c r="V67" i="1"/>
  <c r="Y67" i="1"/>
  <c r="X66" i="1"/>
  <c r="X67" i="1"/>
  <c r="U67" i="1"/>
  <c r="V66" i="1"/>
  <c r="U66" i="1"/>
  <c r="U65" i="1"/>
  <c r="V88" i="1"/>
  <c r="X88" i="1"/>
  <c r="U88" i="1"/>
  <c r="Y88" i="1"/>
  <c r="P48" i="1"/>
  <c r="Q48" i="1" s="1"/>
  <c r="W35" i="1" s="1"/>
  <c r="O48" i="1"/>
  <c r="M48" i="1"/>
  <c r="P47" i="1"/>
  <c r="S44" i="21"/>
  <c r="P58" i="1"/>
  <c r="Q58" i="1" s="1"/>
  <c r="W14" i="1" s="1"/>
  <c r="M58" i="1"/>
  <c r="S43" i="21"/>
  <c r="P57" i="1"/>
  <c r="Q57" i="1" s="1"/>
  <c r="W29" i="1" s="1"/>
  <c r="P51" i="1"/>
  <c r="Q51" i="1" s="1"/>
  <c r="P52" i="1"/>
  <c r="Q52" i="1" s="1"/>
  <c r="W13" i="1" s="1"/>
  <c r="O57" i="1"/>
  <c r="M57" i="1"/>
  <c r="M51" i="1"/>
  <c r="O52" i="1"/>
  <c r="M52" i="1"/>
  <c r="M55" i="1"/>
  <c r="U74" i="1"/>
  <c r="U75" i="1"/>
  <c r="Y85" i="1"/>
  <c r="X84" i="1"/>
  <c r="V92" i="1"/>
  <c r="U82" i="1"/>
  <c r="X68" i="1"/>
  <c r="Y93" i="1"/>
  <c r="X101" i="1"/>
  <c r="V91" i="1"/>
  <c r="W25" i="1"/>
  <c r="X17" i="1"/>
  <c r="V34" i="1"/>
  <c r="W19" i="1"/>
  <c r="Y25" i="1"/>
  <c r="V106" i="1"/>
  <c r="V77" i="1"/>
  <c r="U85" i="1"/>
  <c r="U102" i="1"/>
  <c r="X12" i="1"/>
  <c r="Y74" i="1"/>
  <c r="V89" i="1"/>
  <c r="W80" i="1"/>
  <c r="Y76" i="1"/>
  <c r="X75" i="1"/>
  <c r="V83" i="1"/>
  <c r="V95" i="1"/>
  <c r="Y84" i="1"/>
  <c r="X92" i="1"/>
  <c r="V82" i="1"/>
  <c r="U90" i="1"/>
  <c r="V25" i="1"/>
  <c r="Y17" i="1"/>
  <c r="X34" i="1"/>
  <c r="V68" i="1"/>
  <c r="U76" i="1"/>
  <c r="U19" i="1"/>
  <c r="W74" i="1"/>
  <c r="X80" i="1"/>
  <c r="Y103" i="1"/>
  <c r="Y106" i="1"/>
  <c r="X106" i="1"/>
  <c r="Y12" i="1"/>
  <c r="V19" i="1"/>
  <c r="V74" i="1"/>
  <c r="Y75" i="1"/>
  <c r="X83" i="1"/>
  <c r="Y110" i="1"/>
  <c r="X100" i="1"/>
  <c r="X25" i="1"/>
  <c r="U106" i="1"/>
  <c r="V85" i="1"/>
  <c r="U77" i="1"/>
  <c r="V112" i="1"/>
  <c r="Y89" i="1"/>
  <c r="X69" i="1"/>
  <c r="Y77" i="1"/>
  <c r="Y111" i="1"/>
  <c r="U12" i="1"/>
  <c r="W65" i="1"/>
  <c r="X112" i="1"/>
  <c r="V111" i="1"/>
  <c r="W17" i="1"/>
  <c r="V65" i="1"/>
  <c r="W106" i="1"/>
  <c r="X74" i="1"/>
  <c r="V76" i="1"/>
  <c r="Y101" i="1"/>
  <c r="X91" i="1"/>
  <c r="X77" i="1"/>
  <c r="Y100" i="1"/>
  <c r="U84" i="1"/>
  <c r="Y90" i="1"/>
  <c r="U68" i="1"/>
  <c r="U111" i="1"/>
  <c r="Y80" i="1"/>
  <c r="X102" i="1"/>
  <c r="U103" i="1"/>
  <c r="X103" i="1"/>
  <c r="V102" i="1"/>
  <c r="U110" i="1"/>
  <c r="Y69" i="1"/>
  <c r="W12" i="1"/>
  <c r="X19" i="1"/>
  <c r="U17" i="1"/>
  <c r="X65" i="1"/>
  <c r="U93" i="1"/>
  <c r="Y92" i="1"/>
  <c r="X82" i="1"/>
  <c r="V90" i="1"/>
  <c r="V103" i="1"/>
  <c r="Y91" i="1"/>
  <c r="X89" i="1"/>
  <c r="V69" i="1"/>
  <c r="V12" i="1"/>
  <c r="U112" i="1"/>
  <c r="U92" i="1"/>
  <c r="U100" i="1"/>
  <c r="W89" i="1"/>
  <c r="X95" i="1"/>
  <c r="V93" i="1"/>
  <c r="U101" i="1"/>
  <c r="Y112" i="1"/>
  <c r="X111" i="1"/>
  <c r="Y19" i="1"/>
  <c r="V17" i="1"/>
  <c r="U34" i="1"/>
  <c r="Y83" i="1"/>
  <c r="U89" i="1"/>
  <c r="Y82" i="1"/>
  <c r="X90" i="1"/>
  <c r="X85" i="1"/>
  <c r="U69" i="1"/>
  <c r="Y68" i="1"/>
  <c r="X76" i="1"/>
  <c r="V75" i="1"/>
  <c r="U83" i="1"/>
  <c r="Y95" i="1"/>
  <c r="X93" i="1"/>
  <c r="V101" i="1"/>
  <c r="U91" i="1"/>
  <c r="Y102" i="1"/>
  <c r="X110" i="1"/>
  <c r="V100" i="1"/>
  <c r="W75" i="1"/>
  <c r="Y65" i="1"/>
  <c r="V80" i="1"/>
  <c r="W34" i="1"/>
  <c r="Y34" i="1"/>
  <c r="U95" i="1"/>
  <c r="W95" i="1"/>
  <c r="V84" i="1"/>
  <c r="V110" i="1"/>
  <c r="U25" i="1"/>
  <c r="U80" i="1"/>
  <c r="G7" i="18"/>
  <c r="R9" i="21"/>
  <c r="R6" i="21"/>
  <c r="R11" i="21"/>
  <c r="O45" i="21"/>
  <c r="M59" i="1" s="1"/>
  <c r="S45" i="21"/>
  <c r="S46" i="21" s="1"/>
  <c r="I68" i="19"/>
  <c r="H39" i="19"/>
  <c r="H41" i="19"/>
  <c r="Q115" i="1"/>
  <c r="Q116" i="1" s="1"/>
  <c r="W101" i="1" s="1"/>
  <c r="Q123" i="1"/>
  <c r="Q124" i="1" s="1"/>
  <c r="W85" i="1" s="1"/>
  <c r="G42" i="18"/>
  <c r="I62" i="19"/>
  <c r="I64" i="19"/>
  <c r="S20" i="19"/>
  <c r="I48" i="19"/>
  <c r="I43" i="19"/>
  <c r="I58" i="19"/>
  <c r="I49" i="19"/>
  <c r="I44" i="19"/>
  <c r="I55" i="19"/>
  <c r="I46" i="19"/>
  <c r="I10" i="19"/>
  <c r="I13" i="19"/>
  <c r="I9" i="19"/>
  <c r="I22" i="19"/>
  <c r="I14" i="19"/>
  <c r="I11" i="19"/>
  <c r="I12" i="19"/>
  <c r="I21" i="19"/>
  <c r="V49" i="19"/>
  <c r="U49" i="19" s="1"/>
  <c r="M46" i="19"/>
  <c r="S49" i="19"/>
  <c r="I42" i="19"/>
  <c r="M39" i="19"/>
  <c r="S47" i="19"/>
  <c r="G44" i="18"/>
  <c r="M54" i="19"/>
  <c r="N73" i="1"/>
  <c r="H6" i="19"/>
  <c r="H47" i="19"/>
  <c r="I7" i="19"/>
  <c r="M44" i="19"/>
  <c r="I4" i="19"/>
  <c r="S44" i="19"/>
  <c r="H63" i="19"/>
  <c r="M47" i="19"/>
  <c r="I51" i="19"/>
  <c r="M51" i="19"/>
  <c r="M42" i="19"/>
  <c r="H40" i="19"/>
  <c r="I8" i="19"/>
  <c r="I50" i="19"/>
  <c r="M53" i="19"/>
  <c r="H23" i="19"/>
  <c r="I5" i="19"/>
  <c r="M45" i="19"/>
  <c r="M52" i="19"/>
  <c r="M49" i="19"/>
  <c r="M40" i="19"/>
  <c r="I54" i="19"/>
  <c r="I45" i="19"/>
  <c r="G41" i="18"/>
  <c r="G40" i="18"/>
  <c r="G48" i="18"/>
  <c r="N84" i="1"/>
  <c r="G37" i="18"/>
  <c r="N87" i="1"/>
  <c r="G46" i="18"/>
  <c r="G9" i="18"/>
  <c r="G35" i="18"/>
  <c r="Q114" i="1"/>
  <c r="V39" i="19" s="1"/>
  <c r="U39" i="19" s="1"/>
  <c r="N89" i="1"/>
  <c r="N86" i="1"/>
  <c r="G50" i="18"/>
  <c r="V52" i="19"/>
  <c r="U52" i="19" s="1"/>
  <c r="G39" i="18"/>
  <c r="V40" i="19"/>
  <c r="U40" i="19" s="1"/>
  <c r="G34" i="18"/>
  <c r="G11" i="18"/>
  <c r="N80" i="1"/>
  <c r="G8" i="18"/>
  <c r="N79" i="1"/>
  <c r="G38" i="18"/>
  <c r="N74" i="1"/>
  <c r="G49" i="18"/>
  <c r="G12" i="18"/>
  <c r="G6" i="18"/>
  <c r="N88" i="1"/>
  <c r="G3" i="18"/>
  <c r="G43" i="18"/>
  <c r="G47" i="18"/>
  <c r="G10" i="18"/>
  <c r="G13" i="18"/>
  <c r="O55" i="1" l="1"/>
  <c r="N55" i="1"/>
  <c r="W102" i="1"/>
  <c r="W77" i="1"/>
  <c r="W7" i="1"/>
  <c r="W70" i="1"/>
  <c r="O47" i="1"/>
  <c r="W83" i="1"/>
  <c r="O51" i="1"/>
  <c r="N51" i="1"/>
  <c r="O58" i="1"/>
  <c r="N58" i="1"/>
  <c r="H41" i="18"/>
  <c r="N68" i="1"/>
  <c r="N3" i="1"/>
  <c r="Q3" i="1" s="1"/>
  <c r="W27" i="1" s="1"/>
  <c r="Q47" i="1"/>
  <c r="R19" i="21"/>
  <c r="R22" i="21"/>
  <c r="R5" i="21"/>
  <c r="N71" i="1"/>
  <c r="H49" i="18"/>
  <c r="V41" i="19"/>
  <c r="U41" i="19" s="1"/>
  <c r="V53" i="19"/>
  <c r="U53" i="19" s="1"/>
  <c r="V15" i="19"/>
  <c r="U15" i="19" s="1"/>
  <c r="V17" i="19"/>
  <c r="U17" i="19" s="1"/>
  <c r="I41" i="19"/>
  <c r="V7" i="19"/>
  <c r="U7" i="19" s="1"/>
  <c r="Q117" i="1"/>
  <c r="W69" i="1" s="1"/>
  <c r="I63" i="19"/>
  <c r="H46" i="18"/>
  <c r="N83" i="1"/>
  <c r="G4" i="18"/>
  <c r="N69" i="1"/>
  <c r="I6" i="19"/>
  <c r="N81" i="1"/>
  <c r="H37" i="18"/>
  <c r="G36" i="18"/>
  <c r="G33" i="18"/>
  <c r="N75" i="1"/>
  <c r="G5" i="18"/>
  <c r="H3" i="18"/>
  <c r="G60" i="18"/>
  <c r="I47" i="19"/>
  <c r="I39" i="19"/>
  <c r="Q118" i="1"/>
  <c r="W112" i="1" s="1"/>
  <c r="H7" i="18"/>
  <c r="V13" i="19"/>
  <c r="U13" i="19" s="1"/>
  <c r="V9" i="19"/>
  <c r="U9" i="19" s="1"/>
  <c r="V4" i="19"/>
  <c r="U4" i="19" s="1"/>
  <c r="V11" i="19"/>
  <c r="U11" i="19" s="1"/>
  <c r="V19" i="19"/>
  <c r="U19" i="19" s="1"/>
  <c r="V54" i="19"/>
  <c r="U54" i="19" s="1"/>
  <c r="H47" i="18"/>
  <c r="D5" i="19"/>
  <c r="C39" i="19"/>
  <c r="I23" i="19"/>
  <c r="I40" i="19"/>
  <c r="N78" i="1"/>
  <c r="H5" i="18"/>
  <c r="V42" i="19"/>
  <c r="U42" i="19" s="1"/>
  <c r="N85" i="1"/>
  <c r="N72" i="1"/>
  <c r="W32" i="21" l="1"/>
  <c r="W34" i="21" s="1"/>
  <c r="V5" i="19"/>
  <c r="U5" i="19" s="1"/>
  <c r="W20" i="1"/>
  <c r="O59" i="1"/>
  <c r="N59" i="1"/>
  <c r="N60" i="1"/>
  <c r="N67" i="1"/>
  <c r="H36" i="18"/>
  <c r="H4" i="18"/>
  <c r="V21" i="19"/>
  <c r="U21" i="19" s="1"/>
  <c r="V20" i="19"/>
  <c r="U20" i="19" s="1"/>
  <c r="V44" i="19"/>
  <c r="U44" i="19" s="1"/>
  <c r="V43" i="19"/>
  <c r="U43" i="19" s="1"/>
  <c r="Q119" i="1"/>
  <c r="W93" i="1" s="1"/>
  <c r="Q120" i="1"/>
  <c r="W103" i="1" s="1"/>
  <c r="W84" i="1"/>
  <c r="Q121" i="1"/>
  <c r="W92" i="1" s="1"/>
  <c r="H60" i="18"/>
  <c r="Q65" i="1"/>
  <c r="W99" i="1" s="1"/>
  <c r="H48" i="18"/>
  <c r="N70" i="1"/>
  <c r="N82" i="1"/>
  <c r="O2" i="20"/>
  <c r="N40" i="19"/>
  <c r="V18" i="19"/>
  <c r="U18" i="19" s="1"/>
  <c r="V6" i="19"/>
  <c r="U6" i="19" s="1"/>
  <c r="V16" i="19"/>
  <c r="U16" i="19" s="1"/>
  <c r="V12" i="19"/>
  <c r="U12" i="19" s="1"/>
  <c r="V8" i="19"/>
  <c r="U8" i="19" s="1"/>
  <c r="V14" i="19"/>
  <c r="U14" i="19" s="1"/>
  <c r="H33" i="18"/>
  <c r="N66" i="1"/>
  <c r="N39" i="19"/>
  <c r="C4" i="19"/>
  <c r="B5" i="19"/>
  <c r="W33" i="21" l="1"/>
  <c r="W42" i="21"/>
  <c r="W41" i="21"/>
  <c r="W37" i="21"/>
  <c r="W36" i="21"/>
  <c r="W35" i="21"/>
  <c r="W43" i="21"/>
  <c r="W44" i="21"/>
  <c r="W39" i="21"/>
  <c r="X32" i="21"/>
  <c r="X41" i="21" s="1"/>
  <c r="W40" i="21"/>
  <c r="W38" i="21"/>
  <c r="X34" i="21"/>
  <c r="X35" i="21"/>
  <c r="X42" i="21"/>
  <c r="W45" i="21"/>
  <c r="D6" i="19"/>
  <c r="J6" i="19" s="1"/>
  <c r="B40" i="19"/>
  <c r="D40" i="19"/>
  <c r="D3" i="20"/>
  <c r="O3" i="20" s="1"/>
  <c r="N5" i="19"/>
  <c r="Z113" i="1"/>
  <c r="V45" i="19"/>
  <c r="U45" i="19" s="1"/>
  <c r="V46" i="19"/>
  <c r="U46" i="19" s="1"/>
  <c r="V47" i="19"/>
  <c r="U47" i="19" s="1"/>
  <c r="Q122" i="1"/>
  <c r="W111" i="1" s="1"/>
  <c r="V50" i="19"/>
  <c r="U50" i="19" s="1"/>
  <c r="Q66" i="1"/>
  <c r="W108" i="1" s="1"/>
  <c r="D8" i="19"/>
  <c r="B6" i="19"/>
  <c r="B8" i="19"/>
  <c r="X36" i="21" l="1"/>
  <c r="X37" i="21"/>
  <c r="X38" i="21"/>
  <c r="X46" i="21"/>
  <c r="X33" i="21"/>
  <c r="X45" i="21"/>
  <c r="X44" i="21"/>
  <c r="X39" i="21"/>
  <c r="X40" i="21"/>
  <c r="X43" i="21"/>
  <c r="Y32" i="21"/>
  <c r="Y46" i="21" s="1"/>
  <c r="O60" i="1"/>
  <c r="Z46" i="1" s="1"/>
  <c r="Z1" i="1" s="1"/>
  <c r="Z3" i="1" s="1"/>
  <c r="W46" i="21"/>
  <c r="W47" i="21" s="1"/>
  <c r="D7" i="19"/>
  <c r="N17" i="19"/>
  <c r="Q5" i="21"/>
  <c r="S5" i="21"/>
  <c r="D4" i="20"/>
  <c r="O4" i="20" s="1"/>
  <c r="N18" i="19"/>
  <c r="Z119" i="1"/>
  <c r="Z118" i="1"/>
  <c r="Z123" i="1"/>
  <c r="AA113" i="1"/>
  <c r="AA119" i="1" s="1"/>
  <c r="Z124" i="1"/>
  <c r="Z121" i="1"/>
  <c r="Z114" i="1"/>
  <c r="Z63" i="1"/>
  <c r="Z117" i="1"/>
  <c r="Z116" i="1"/>
  <c r="Z120" i="1"/>
  <c r="Z115" i="1"/>
  <c r="Z122" i="1"/>
  <c r="N6" i="19"/>
  <c r="V51" i="19"/>
  <c r="U51" i="19" s="1"/>
  <c r="D42" i="19"/>
  <c r="N4" i="19"/>
  <c r="N19" i="19"/>
  <c r="N52" i="19"/>
  <c r="N49" i="19"/>
  <c r="N13" i="19"/>
  <c r="N43" i="19"/>
  <c r="N53" i="19"/>
  <c r="B42" i="19"/>
  <c r="N9" i="19"/>
  <c r="N15" i="19"/>
  <c r="N7" i="19"/>
  <c r="N11" i="19"/>
  <c r="AA63" i="1" l="1"/>
  <c r="AA101" i="1" s="1"/>
  <c r="Z65" i="1"/>
  <c r="X47" i="21"/>
  <c r="Y38" i="21"/>
  <c r="Y39" i="21"/>
  <c r="Y41" i="21"/>
  <c r="Y45" i="21"/>
  <c r="Y33" i="21"/>
  <c r="Y44" i="21"/>
  <c r="Y42" i="21"/>
  <c r="Y40" i="21"/>
  <c r="Z32" i="21"/>
  <c r="Y35" i="21"/>
  <c r="Y34" i="21"/>
  <c r="Y36" i="21"/>
  <c r="Y37" i="21"/>
  <c r="Y43" i="21"/>
  <c r="Z53" i="1"/>
  <c r="Z54" i="1"/>
  <c r="Z50" i="1"/>
  <c r="Z59" i="1"/>
  <c r="Z55" i="1"/>
  <c r="Z57" i="1"/>
  <c r="Z60" i="1"/>
  <c r="Z51" i="1"/>
  <c r="Z49" i="1"/>
  <c r="Z47" i="1"/>
  <c r="Z48" i="1"/>
  <c r="Z56" i="1"/>
  <c r="Z52" i="1"/>
  <c r="AA46" i="1"/>
  <c r="AA53" i="1" s="1"/>
  <c r="Z58" i="1"/>
  <c r="Z7" i="1"/>
  <c r="Z111" i="1"/>
  <c r="Z27" i="1"/>
  <c r="B7" i="19"/>
  <c r="D9" i="19"/>
  <c r="Z41" i="1"/>
  <c r="AA1" i="1"/>
  <c r="AB1" i="1" s="1"/>
  <c r="AA115" i="1"/>
  <c r="AA114" i="1"/>
  <c r="AA120" i="1"/>
  <c r="Q6" i="21"/>
  <c r="S6" i="21"/>
  <c r="AB113" i="1"/>
  <c r="AB119" i="1" s="1"/>
  <c r="AA121" i="1"/>
  <c r="AA117" i="1"/>
  <c r="D5" i="20"/>
  <c r="O5" i="20" s="1"/>
  <c r="AA118" i="1"/>
  <c r="AA122" i="1"/>
  <c r="AA123" i="1"/>
  <c r="AA124" i="1"/>
  <c r="Z6" i="1"/>
  <c r="Z30" i="1"/>
  <c r="Z44" i="1"/>
  <c r="Z13" i="1"/>
  <c r="Z35" i="1"/>
  <c r="Z20" i="1"/>
  <c r="AA116" i="1"/>
  <c r="N20" i="19"/>
  <c r="Z77" i="1"/>
  <c r="Z125" i="1"/>
  <c r="Z69" i="1"/>
  <c r="Z70" i="1"/>
  <c r="Z85" i="1"/>
  <c r="Z93" i="1"/>
  <c r="Z101" i="1"/>
  <c r="Z102" i="1"/>
  <c r="Z84" i="1"/>
  <c r="Z112" i="1"/>
  <c r="Z103" i="1"/>
  <c r="Z83" i="1"/>
  <c r="Z92" i="1"/>
  <c r="Z21" i="1"/>
  <c r="N16" i="19"/>
  <c r="N21" i="19"/>
  <c r="N12" i="19"/>
  <c r="C5" i="19"/>
  <c r="N51" i="19"/>
  <c r="B11" i="19"/>
  <c r="N54" i="19"/>
  <c r="N14" i="19"/>
  <c r="N8" i="19"/>
  <c r="N50" i="19"/>
  <c r="AA102" i="1"/>
  <c r="AA70" i="1"/>
  <c r="Z61" i="1" l="1"/>
  <c r="AA83" i="1"/>
  <c r="AA111" i="1"/>
  <c r="AA69" i="1"/>
  <c r="AA93" i="1"/>
  <c r="AA84" i="1"/>
  <c r="AB63" i="1"/>
  <c r="AB112" i="1" s="1"/>
  <c r="AA92" i="1"/>
  <c r="AA85" i="1"/>
  <c r="AA77" i="1"/>
  <c r="AA112" i="1"/>
  <c r="AA103" i="1"/>
  <c r="Y47" i="21"/>
  <c r="Z41" i="21"/>
  <c r="Z39" i="21"/>
  <c r="Z44" i="21"/>
  <c r="Z34" i="21"/>
  <c r="Z33" i="21"/>
  <c r="Z45" i="21"/>
  <c r="Z35" i="21"/>
  <c r="Z46" i="21"/>
  <c r="Z40" i="21"/>
  <c r="AA32" i="21"/>
  <c r="Z42" i="21"/>
  <c r="Z36" i="21"/>
  <c r="Z37" i="21"/>
  <c r="Z38" i="21"/>
  <c r="Z43" i="21"/>
  <c r="AA60" i="1"/>
  <c r="AA59" i="1"/>
  <c r="AB46" i="1"/>
  <c r="AB53" i="1" s="1"/>
  <c r="AA52" i="1"/>
  <c r="AA50" i="1"/>
  <c r="AA54" i="1"/>
  <c r="AA57" i="1"/>
  <c r="AA55" i="1"/>
  <c r="AA56" i="1"/>
  <c r="AA58" i="1"/>
  <c r="AA48" i="1"/>
  <c r="AA47" i="1"/>
  <c r="AA49" i="1"/>
  <c r="AA51" i="1"/>
  <c r="AA7" i="1"/>
  <c r="AB117" i="1"/>
  <c r="AA20" i="1"/>
  <c r="AA21" i="1"/>
  <c r="AB121" i="1"/>
  <c r="AB114" i="1"/>
  <c r="AB115" i="1"/>
  <c r="AC113" i="1"/>
  <c r="AC119" i="1" s="1"/>
  <c r="AB123" i="1"/>
  <c r="AB124" i="1"/>
  <c r="AB120" i="1"/>
  <c r="AB122" i="1"/>
  <c r="B9" i="19"/>
  <c r="Z9" i="1"/>
  <c r="AA13" i="1"/>
  <c r="AA30" i="1"/>
  <c r="AA44" i="1"/>
  <c r="AA35" i="1"/>
  <c r="D41" i="19"/>
  <c r="J41" i="19" s="1"/>
  <c r="AA41" i="1"/>
  <c r="AA27" i="1"/>
  <c r="D6" i="20"/>
  <c r="O6" i="20" s="1"/>
  <c r="AA6" i="1"/>
  <c r="AB118" i="1"/>
  <c r="AB116" i="1"/>
  <c r="AA125" i="1"/>
  <c r="Q8" i="21"/>
  <c r="S8" i="21"/>
  <c r="S7" i="21"/>
  <c r="Q7" i="21"/>
  <c r="Z36" i="1"/>
  <c r="Z29" i="1"/>
  <c r="AA36" i="1"/>
  <c r="AA29" i="1"/>
  <c r="D10" i="19"/>
  <c r="D44" i="19"/>
  <c r="B44" i="19"/>
  <c r="C8" i="19"/>
  <c r="AC1" i="1"/>
  <c r="AB27" i="1"/>
  <c r="AB35" i="1"/>
  <c r="AB36" i="1"/>
  <c r="AB44" i="1"/>
  <c r="AB29" i="1"/>
  <c r="AB41" i="1"/>
  <c r="AB21" i="1"/>
  <c r="AB30" i="1"/>
  <c r="AB20" i="1"/>
  <c r="AB6" i="1"/>
  <c r="AB7" i="1"/>
  <c r="AB13" i="1"/>
  <c r="AB70" i="1" l="1"/>
  <c r="AB101" i="1"/>
  <c r="AB102" i="1"/>
  <c r="AB85" i="1"/>
  <c r="AB111" i="1"/>
  <c r="AB77" i="1"/>
  <c r="AB83" i="1"/>
  <c r="AB69" i="1"/>
  <c r="AB93" i="1"/>
  <c r="AB59" i="1"/>
  <c r="AB84" i="1"/>
  <c r="AC46" i="1"/>
  <c r="AC53" i="1" s="1"/>
  <c r="AB103" i="1"/>
  <c r="AC63" i="1"/>
  <c r="AC69" i="1" s="1"/>
  <c r="AB92" i="1"/>
  <c r="Z47" i="21"/>
  <c r="AA35" i="21"/>
  <c r="AA46" i="21"/>
  <c r="AA43" i="21"/>
  <c r="AB32" i="21"/>
  <c r="AA44" i="21"/>
  <c r="AA38" i="21"/>
  <c r="AA40" i="21"/>
  <c r="AA34" i="21"/>
  <c r="AA36" i="21"/>
  <c r="AA37" i="21"/>
  <c r="AA42" i="21"/>
  <c r="AA39" i="21"/>
  <c r="AA41" i="21"/>
  <c r="AA45" i="21"/>
  <c r="AA33" i="21"/>
  <c r="AB57" i="1"/>
  <c r="AB58" i="1"/>
  <c r="AB56" i="1"/>
  <c r="AB51" i="1"/>
  <c r="AB49" i="1"/>
  <c r="AB47" i="1"/>
  <c r="AB48" i="1"/>
  <c r="AB50" i="1"/>
  <c r="AA61" i="1"/>
  <c r="AB54" i="1"/>
  <c r="AB52" i="1"/>
  <c r="AB55" i="1"/>
  <c r="AB60" i="1"/>
  <c r="AB125" i="1"/>
  <c r="AC114" i="1"/>
  <c r="AC116" i="1"/>
  <c r="AC121" i="1"/>
  <c r="AC124" i="1"/>
  <c r="AC115" i="1"/>
  <c r="AC117" i="1"/>
  <c r="AC122" i="1"/>
  <c r="AD113" i="1"/>
  <c r="AD119" i="1" s="1"/>
  <c r="AC118" i="1"/>
  <c r="AC120" i="1"/>
  <c r="AC123" i="1"/>
  <c r="AB9" i="1"/>
  <c r="AA9" i="1"/>
  <c r="B41" i="19"/>
  <c r="Q67" i="1"/>
  <c r="D43" i="19"/>
  <c r="D45" i="19"/>
  <c r="C40" i="19"/>
  <c r="C6" i="19"/>
  <c r="AB14" i="1"/>
  <c r="Z43" i="1"/>
  <c r="AA43" i="1"/>
  <c r="AB43" i="1"/>
  <c r="Z14" i="1"/>
  <c r="AA14" i="1"/>
  <c r="C41" i="19"/>
  <c r="B10" i="19"/>
  <c r="D11" i="19"/>
  <c r="D46" i="19"/>
  <c r="B45" i="19"/>
  <c r="C42" i="19"/>
  <c r="AD1" i="1"/>
  <c r="AC27" i="1"/>
  <c r="AC20" i="1"/>
  <c r="AC41" i="1"/>
  <c r="AC29" i="1"/>
  <c r="AC21" i="1"/>
  <c r="AC44" i="1"/>
  <c r="AC36" i="1"/>
  <c r="AC13" i="1"/>
  <c r="AC43" i="1"/>
  <c r="AC14" i="1"/>
  <c r="AC6" i="1"/>
  <c r="AC7" i="1"/>
  <c r="AC30" i="1"/>
  <c r="AC35" i="1"/>
  <c r="AC9" i="1"/>
  <c r="AC103" i="1"/>
  <c r="AC83" i="1"/>
  <c r="AC93" i="1"/>
  <c r="AC101" i="1"/>
  <c r="AC70" i="1" l="1"/>
  <c r="AC111" i="1"/>
  <c r="AC102" i="1"/>
  <c r="AC84" i="1"/>
  <c r="AC85" i="1"/>
  <c r="AC112" i="1"/>
  <c r="AC92" i="1"/>
  <c r="AC56" i="1"/>
  <c r="AC50" i="1"/>
  <c r="AC54" i="1"/>
  <c r="AC47" i="1"/>
  <c r="AC52" i="1"/>
  <c r="AC51" i="1"/>
  <c r="AC60" i="1"/>
  <c r="AC49" i="1"/>
  <c r="AC58" i="1"/>
  <c r="AD46" i="1"/>
  <c r="AD53" i="1" s="1"/>
  <c r="AC77" i="1"/>
  <c r="AD63" i="1"/>
  <c r="AC57" i="1"/>
  <c r="AC48" i="1"/>
  <c r="AC55" i="1"/>
  <c r="AC59" i="1"/>
  <c r="AA47" i="21"/>
  <c r="AB40" i="21"/>
  <c r="AB34" i="21"/>
  <c r="AB44" i="21"/>
  <c r="AB36" i="21"/>
  <c r="AB37" i="21"/>
  <c r="AB33" i="21"/>
  <c r="AB41" i="21"/>
  <c r="AB42" i="21"/>
  <c r="AB43" i="21"/>
  <c r="AB45" i="21"/>
  <c r="AB38" i="21"/>
  <c r="AB39" i="21"/>
  <c r="AB35" i="21"/>
  <c r="AC32" i="21"/>
  <c r="AB46" i="21"/>
  <c r="AB61" i="1"/>
  <c r="AC125" i="1"/>
  <c r="AD114" i="1"/>
  <c r="AD123" i="1"/>
  <c r="AE113" i="1"/>
  <c r="AE119" i="1" s="1"/>
  <c r="AD120" i="1"/>
  <c r="AD117" i="1"/>
  <c r="AD121" i="1"/>
  <c r="AD118" i="1"/>
  <c r="AD115" i="1"/>
  <c r="AD124" i="1"/>
  <c r="AD122" i="1"/>
  <c r="AD116" i="1"/>
  <c r="Q68" i="1"/>
  <c r="Q69" i="1"/>
  <c r="W73" i="1" s="1"/>
  <c r="B43" i="19"/>
  <c r="D7" i="20"/>
  <c r="O7" i="20" s="1"/>
  <c r="AE46" i="1"/>
  <c r="AE53" i="1" s="1"/>
  <c r="AD52" i="1"/>
  <c r="AD48" i="1"/>
  <c r="AD49" i="1"/>
  <c r="AD56" i="1"/>
  <c r="AD50" i="1"/>
  <c r="AD51" i="1"/>
  <c r="AD55" i="1"/>
  <c r="AD58" i="1"/>
  <c r="AD57" i="1"/>
  <c r="AD54" i="1"/>
  <c r="AD59" i="1"/>
  <c r="AD60" i="1"/>
  <c r="C7" i="19"/>
  <c r="AC37" i="1"/>
  <c r="Z37" i="1"/>
  <c r="AA37" i="1"/>
  <c r="AB37" i="1"/>
  <c r="D12" i="19"/>
  <c r="B46" i="19"/>
  <c r="AE1" i="1"/>
  <c r="AD27" i="1"/>
  <c r="AD21" i="1"/>
  <c r="AD29" i="1"/>
  <c r="AD7" i="1"/>
  <c r="AD43" i="1"/>
  <c r="AD20" i="1"/>
  <c r="AD35" i="1"/>
  <c r="AD41" i="1"/>
  <c r="AD30" i="1"/>
  <c r="AD36" i="1"/>
  <c r="AD13" i="1"/>
  <c r="AD37" i="1"/>
  <c r="AD14" i="1"/>
  <c r="AD6" i="1"/>
  <c r="AD44" i="1"/>
  <c r="AD9" i="1"/>
  <c r="AE63" i="1"/>
  <c r="AD83" i="1"/>
  <c r="AD92" i="1"/>
  <c r="AD102" i="1"/>
  <c r="AD101" i="1"/>
  <c r="AD77" i="1"/>
  <c r="AD103" i="1"/>
  <c r="AD69" i="1"/>
  <c r="AD84" i="1"/>
  <c r="AD93" i="1"/>
  <c r="AD85" i="1"/>
  <c r="AD111" i="1"/>
  <c r="AD70" i="1"/>
  <c r="AD112" i="1"/>
  <c r="AD47" i="1" l="1"/>
  <c r="AD61" i="1" s="1"/>
  <c r="AC61" i="1"/>
  <c r="AC44" i="21"/>
  <c r="AC34" i="21"/>
  <c r="AC37" i="21"/>
  <c r="AC43" i="21"/>
  <c r="AC40" i="21"/>
  <c r="AC42" i="21"/>
  <c r="AC45" i="21"/>
  <c r="AC38" i="21"/>
  <c r="AC35" i="21"/>
  <c r="AC41" i="21"/>
  <c r="AD32" i="21"/>
  <c r="AC33" i="21"/>
  <c r="AC36" i="21"/>
  <c r="AC39" i="21"/>
  <c r="AC46" i="21"/>
  <c r="AB47" i="21"/>
  <c r="AE117" i="1"/>
  <c r="AE115" i="1"/>
  <c r="AE114" i="1"/>
  <c r="AE116" i="1"/>
  <c r="AF113" i="1"/>
  <c r="AF119" i="1" s="1"/>
  <c r="AE120" i="1"/>
  <c r="AE121" i="1"/>
  <c r="AD125" i="1"/>
  <c r="AE122" i="1"/>
  <c r="AE123" i="1"/>
  <c r="AE118" i="1"/>
  <c r="AE124" i="1"/>
  <c r="AE52" i="1"/>
  <c r="AE60" i="1"/>
  <c r="AE48" i="1"/>
  <c r="AF46" i="1"/>
  <c r="AF53" i="1" s="1"/>
  <c r="AE57" i="1"/>
  <c r="AE55" i="1"/>
  <c r="AE47" i="1"/>
  <c r="AE56" i="1"/>
  <c r="AE58" i="1"/>
  <c r="AE49" i="1"/>
  <c r="AE54" i="1"/>
  <c r="AE51" i="1"/>
  <c r="Q9" i="21"/>
  <c r="S9" i="21"/>
  <c r="AE50" i="1"/>
  <c r="AE59" i="1"/>
  <c r="Z22" i="1"/>
  <c r="AA22" i="1"/>
  <c r="AB22" i="1"/>
  <c r="AC22" i="1"/>
  <c r="AD22" i="1"/>
  <c r="B12" i="19"/>
  <c r="C43" i="19"/>
  <c r="C44" i="19"/>
  <c r="C11" i="19"/>
  <c r="AF63" i="1"/>
  <c r="AE93" i="1"/>
  <c r="AE83" i="1"/>
  <c r="AE77" i="1"/>
  <c r="AE103" i="1"/>
  <c r="AE92" i="1"/>
  <c r="AE102" i="1"/>
  <c r="AE85" i="1"/>
  <c r="AE112" i="1"/>
  <c r="AE69" i="1"/>
  <c r="AE84" i="1"/>
  <c r="AE101" i="1"/>
  <c r="AE111" i="1"/>
  <c r="AE70" i="1"/>
  <c r="AF1" i="1"/>
  <c r="AE27" i="1"/>
  <c r="AE29" i="1"/>
  <c r="AE21" i="1"/>
  <c r="AE22" i="1"/>
  <c r="AE20" i="1"/>
  <c r="AE35" i="1"/>
  <c r="AE44" i="1"/>
  <c r="AE13" i="1"/>
  <c r="AE43" i="1"/>
  <c r="AE7" i="1"/>
  <c r="AE36" i="1"/>
  <c r="AE30" i="1"/>
  <c r="AE14" i="1"/>
  <c r="AE37" i="1"/>
  <c r="AE41" i="1"/>
  <c r="AE6" i="1"/>
  <c r="AE9" i="1"/>
  <c r="AF123" i="1" l="1"/>
  <c r="AF121" i="1"/>
  <c r="AC47" i="21"/>
  <c r="AD37" i="21"/>
  <c r="AD45" i="21"/>
  <c r="AD42" i="21"/>
  <c r="AD36" i="21"/>
  <c r="AD33" i="21"/>
  <c r="AD35" i="21"/>
  <c r="AD41" i="21"/>
  <c r="AD44" i="21"/>
  <c r="AD40" i="21"/>
  <c r="AD39" i="21"/>
  <c r="AE32" i="21"/>
  <c r="AD38" i="21"/>
  <c r="AD34" i="21"/>
  <c r="AD46" i="21"/>
  <c r="AD43" i="21"/>
  <c r="AF124" i="1"/>
  <c r="AF115" i="1"/>
  <c r="AF117" i="1"/>
  <c r="AF114" i="1"/>
  <c r="AF116" i="1"/>
  <c r="AG113" i="1"/>
  <c r="AG119" i="1" s="1"/>
  <c r="AF122" i="1"/>
  <c r="AF120" i="1"/>
  <c r="AF118" i="1"/>
  <c r="AE125" i="1"/>
  <c r="AF57" i="1"/>
  <c r="AF50" i="1"/>
  <c r="AF59" i="1"/>
  <c r="AF52" i="1"/>
  <c r="AF54" i="1"/>
  <c r="AF60" i="1"/>
  <c r="AF51" i="1"/>
  <c r="AF55" i="1"/>
  <c r="AF56" i="1"/>
  <c r="D47" i="19"/>
  <c r="AF47" i="1"/>
  <c r="AG46" i="1"/>
  <c r="AG53" i="1" s="1"/>
  <c r="AF48" i="1"/>
  <c r="AF58" i="1"/>
  <c r="AF49" i="1"/>
  <c r="AE61" i="1"/>
  <c r="D8" i="20"/>
  <c r="O8" i="20" s="1"/>
  <c r="AE24" i="1"/>
  <c r="D13" i="19"/>
  <c r="C45" i="19"/>
  <c r="AG1" i="1"/>
  <c r="AF27" i="1"/>
  <c r="AF22" i="1"/>
  <c r="AF41" i="1"/>
  <c r="AF29" i="1"/>
  <c r="AF37" i="1"/>
  <c r="AF36" i="1"/>
  <c r="AF43" i="1"/>
  <c r="AF7" i="1"/>
  <c r="AF20" i="1"/>
  <c r="AF44" i="1"/>
  <c r="AF21" i="1"/>
  <c r="AF30" i="1"/>
  <c r="AF35" i="1"/>
  <c r="AF13" i="1"/>
  <c r="AF14" i="1"/>
  <c r="AF6" i="1"/>
  <c r="AF9" i="1"/>
  <c r="AG63" i="1"/>
  <c r="AF77" i="1"/>
  <c r="AF102" i="1"/>
  <c r="AF103" i="1"/>
  <c r="AF92" i="1"/>
  <c r="AF83" i="1"/>
  <c r="AF69" i="1"/>
  <c r="AF84" i="1"/>
  <c r="AF93" i="1"/>
  <c r="AF101" i="1"/>
  <c r="AF111" i="1"/>
  <c r="AF85" i="1"/>
  <c r="AF112" i="1"/>
  <c r="AF70" i="1"/>
  <c r="AD47" i="21" l="1"/>
  <c r="AE33" i="21"/>
  <c r="AE37" i="21"/>
  <c r="AE46" i="21"/>
  <c r="AE34" i="21"/>
  <c r="AE44" i="21"/>
  <c r="AE45" i="21"/>
  <c r="AE42" i="21"/>
  <c r="AE35" i="21"/>
  <c r="AE43" i="21"/>
  <c r="AE40" i="21"/>
  <c r="AE41" i="21"/>
  <c r="AE36" i="21"/>
  <c r="AE39" i="21"/>
  <c r="AF32" i="21"/>
  <c r="AE38" i="21"/>
  <c r="AG122" i="1"/>
  <c r="AG116" i="1"/>
  <c r="AF125" i="1"/>
  <c r="AG121" i="1"/>
  <c r="AG124" i="1"/>
  <c r="AG118" i="1"/>
  <c r="AG115" i="1"/>
  <c r="AG114" i="1"/>
  <c r="AG123" i="1"/>
  <c r="AG117" i="1"/>
  <c r="AH113" i="1"/>
  <c r="AH119" i="1" s="1"/>
  <c r="AG120" i="1"/>
  <c r="AG50" i="1"/>
  <c r="AG57" i="1"/>
  <c r="AG51" i="1"/>
  <c r="AG49" i="1"/>
  <c r="AG54" i="1"/>
  <c r="AG56" i="1"/>
  <c r="AG60" i="1"/>
  <c r="AG48" i="1"/>
  <c r="AF61" i="1"/>
  <c r="D48" i="19"/>
  <c r="B47" i="19"/>
  <c r="Q70" i="1"/>
  <c r="W87" i="1" s="1"/>
  <c r="AG58" i="1"/>
  <c r="AG52" i="1"/>
  <c r="AH46" i="1"/>
  <c r="AH53" i="1" s="1"/>
  <c r="AG59" i="1"/>
  <c r="AG47" i="1"/>
  <c r="AG55" i="1"/>
  <c r="Q10" i="21"/>
  <c r="S10" i="21"/>
  <c r="B48" i="19"/>
  <c r="AD24" i="1"/>
  <c r="AF24" i="1"/>
  <c r="AB24" i="1"/>
  <c r="AC24" i="1"/>
  <c r="AA24" i="1"/>
  <c r="Z24" i="1"/>
  <c r="AG16" i="1"/>
  <c r="B13" i="19"/>
  <c r="C46" i="19"/>
  <c r="AH63" i="1"/>
  <c r="AG92" i="1"/>
  <c r="AG83" i="1"/>
  <c r="AG93" i="1"/>
  <c r="AG103" i="1"/>
  <c r="AG85" i="1"/>
  <c r="AG77" i="1"/>
  <c r="AG69" i="1"/>
  <c r="AG102" i="1"/>
  <c r="AG112" i="1"/>
  <c r="AG70" i="1"/>
  <c r="AG84" i="1"/>
  <c r="AG111" i="1"/>
  <c r="AG101" i="1"/>
  <c r="AH1" i="1"/>
  <c r="AG27" i="1"/>
  <c r="AG43" i="1"/>
  <c r="AG36" i="1"/>
  <c r="AG7" i="1"/>
  <c r="AG41" i="1"/>
  <c r="AG22" i="1"/>
  <c r="AG20" i="1"/>
  <c r="AG35" i="1"/>
  <c r="AG29" i="1"/>
  <c r="AG21" i="1"/>
  <c r="AG37" i="1"/>
  <c r="AG6" i="1"/>
  <c r="AG44" i="1"/>
  <c r="AG30" i="1"/>
  <c r="AG13" i="1"/>
  <c r="AG14" i="1"/>
  <c r="AG9" i="1"/>
  <c r="AG24" i="1"/>
  <c r="AG32" i="21" l="1"/>
  <c r="AF34" i="21"/>
  <c r="AF38" i="21"/>
  <c r="AF39" i="21"/>
  <c r="AF41" i="21"/>
  <c r="AF37" i="21"/>
  <c r="AF42" i="21"/>
  <c r="AF43" i="21"/>
  <c r="AF45" i="21"/>
  <c r="AF44" i="21"/>
  <c r="AF33" i="21"/>
  <c r="AF35" i="21"/>
  <c r="AF46" i="21"/>
  <c r="AF36" i="21"/>
  <c r="AF40" i="21"/>
  <c r="AE47" i="21"/>
  <c r="AH122" i="1"/>
  <c r="AH114" i="1"/>
  <c r="AH123" i="1"/>
  <c r="AH124" i="1"/>
  <c r="AH115" i="1"/>
  <c r="AH116" i="1"/>
  <c r="AI113" i="1"/>
  <c r="AI119" i="1" s="1"/>
  <c r="AH120" i="1"/>
  <c r="AH117" i="1"/>
  <c r="AH121" i="1"/>
  <c r="AH118" i="1"/>
  <c r="AG125" i="1"/>
  <c r="AH54" i="1"/>
  <c r="AH56" i="1"/>
  <c r="AH55" i="1"/>
  <c r="AH59" i="1"/>
  <c r="Q71" i="1"/>
  <c r="W105" i="1" s="1"/>
  <c r="AG61" i="1"/>
  <c r="AH47" i="1"/>
  <c r="AH49" i="1"/>
  <c r="AH48" i="1"/>
  <c r="AH52" i="1"/>
  <c r="AH51" i="1"/>
  <c r="AH57" i="1"/>
  <c r="AH50" i="1"/>
  <c r="AI46" i="1"/>
  <c r="AI53" i="1" s="1"/>
  <c r="AH58" i="1"/>
  <c r="AH60" i="1"/>
  <c r="D9" i="20"/>
  <c r="O9" i="20" s="1"/>
  <c r="D49" i="19"/>
  <c r="D14" i="19"/>
  <c r="C9" i="19"/>
  <c r="AA16" i="1"/>
  <c r="AC16" i="1"/>
  <c r="AD16" i="1"/>
  <c r="AB16" i="1"/>
  <c r="Z16" i="1"/>
  <c r="AE16" i="1"/>
  <c r="AF16" i="1"/>
  <c r="B14" i="19"/>
  <c r="D16" i="19"/>
  <c r="C47" i="19"/>
  <c r="AI63" i="1"/>
  <c r="AH85" i="1"/>
  <c r="AH102" i="1"/>
  <c r="AH93" i="1"/>
  <c r="AH103" i="1"/>
  <c r="AH112" i="1"/>
  <c r="AH83" i="1"/>
  <c r="AH77" i="1"/>
  <c r="AH84" i="1"/>
  <c r="AH69" i="1"/>
  <c r="AH92" i="1"/>
  <c r="AH111" i="1"/>
  <c r="AH70" i="1"/>
  <c r="AH101" i="1"/>
  <c r="AI1" i="1"/>
  <c r="AH27" i="1"/>
  <c r="AH22" i="1"/>
  <c r="AH41" i="1"/>
  <c r="AH20" i="1"/>
  <c r="AH35" i="1"/>
  <c r="AH44" i="1"/>
  <c r="AH29" i="1"/>
  <c r="AH21" i="1"/>
  <c r="AH30" i="1"/>
  <c r="AH37" i="1"/>
  <c r="AH6" i="1"/>
  <c r="AH36" i="1"/>
  <c r="AH14" i="1"/>
  <c r="AH43" i="1"/>
  <c r="AH7" i="1"/>
  <c r="AH13" i="1"/>
  <c r="AH9" i="1"/>
  <c r="AH24" i="1"/>
  <c r="AH16" i="1"/>
  <c r="AH125" i="1" l="1"/>
  <c r="AJ113" i="1"/>
  <c r="AJ119" i="1" s="1"/>
  <c r="AF47" i="21"/>
  <c r="AH32" i="21"/>
  <c r="AG44" i="21"/>
  <c r="AG36" i="21"/>
  <c r="AG37" i="21"/>
  <c r="AG40" i="21"/>
  <c r="AG43" i="21"/>
  <c r="AG35" i="21"/>
  <c r="AG34" i="21"/>
  <c r="AG38" i="21"/>
  <c r="AG42" i="21"/>
  <c r="AG41" i="21"/>
  <c r="AG39" i="21"/>
  <c r="AG33" i="21"/>
  <c r="AG45" i="21"/>
  <c r="AG46" i="21"/>
  <c r="AI115" i="1"/>
  <c r="AI117" i="1"/>
  <c r="AI123" i="1"/>
  <c r="AI122" i="1"/>
  <c r="AI114" i="1"/>
  <c r="AI116" i="1"/>
  <c r="AI120" i="1"/>
  <c r="AI118" i="1"/>
  <c r="AI121" i="1"/>
  <c r="AI124" i="1"/>
  <c r="AI60" i="1"/>
  <c r="AI48" i="1"/>
  <c r="AI50" i="1"/>
  <c r="AI55" i="1"/>
  <c r="AI52" i="1"/>
  <c r="AI49" i="1"/>
  <c r="AI58" i="1"/>
  <c r="AJ46" i="1"/>
  <c r="AJ53" i="1" s="1"/>
  <c r="AI54" i="1"/>
  <c r="AI59" i="1"/>
  <c r="AI47" i="1"/>
  <c r="AI51" i="1"/>
  <c r="AI56" i="1"/>
  <c r="AI57" i="1"/>
  <c r="AH61" i="1"/>
  <c r="S11" i="21"/>
  <c r="Q11" i="21"/>
  <c r="B49" i="19"/>
  <c r="Q72" i="1"/>
  <c r="W96" i="1" s="1"/>
  <c r="D15" i="19"/>
  <c r="AJ118" i="1"/>
  <c r="AJ121" i="1"/>
  <c r="AJ117" i="1"/>
  <c r="AJ120" i="1"/>
  <c r="AJ116" i="1"/>
  <c r="AJ122" i="1"/>
  <c r="AJ124" i="1"/>
  <c r="AJ123" i="1"/>
  <c r="D52" i="19"/>
  <c r="C48" i="19"/>
  <c r="AJ1" i="1"/>
  <c r="AI27" i="1"/>
  <c r="AI22" i="1"/>
  <c r="AI29" i="1"/>
  <c r="AI21" i="1"/>
  <c r="AI20" i="1"/>
  <c r="AI35" i="1"/>
  <c r="AI7" i="1"/>
  <c r="AI44" i="1"/>
  <c r="AI43" i="1"/>
  <c r="AI41" i="1"/>
  <c r="AI14" i="1"/>
  <c r="AI30" i="1"/>
  <c r="AI37" i="1"/>
  <c r="AI13" i="1"/>
  <c r="AI6" i="1"/>
  <c r="AI36" i="1"/>
  <c r="AI9" i="1"/>
  <c r="AI24" i="1"/>
  <c r="AI16" i="1"/>
  <c r="AJ63" i="1"/>
  <c r="AI102" i="1"/>
  <c r="AI103" i="1"/>
  <c r="AI83" i="1"/>
  <c r="AI92" i="1"/>
  <c r="AI77" i="1"/>
  <c r="AI85" i="1"/>
  <c r="AI69" i="1"/>
  <c r="AI101" i="1"/>
  <c r="AI84" i="1"/>
  <c r="AI70" i="1"/>
  <c r="AI112" i="1"/>
  <c r="AI111" i="1"/>
  <c r="AI93" i="1"/>
  <c r="AK113" i="1"/>
  <c r="AK119" i="1" s="1"/>
  <c r="AJ114" i="1"/>
  <c r="AJ115" i="1" l="1"/>
  <c r="AI125" i="1"/>
  <c r="AG47" i="21"/>
  <c r="AH36" i="21"/>
  <c r="AH37" i="21"/>
  <c r="AH34" i="21"/>
  <c r="AH40" i="21"/>
  <c r="AH43" i="21"/>
  <c r="AI32" i="21"/>
  <c r="AH38" i="21"/>
  <c r="AH42" i="21"/>
  <c r="AH41" i="21"/>
  <c r="AH39" i="21"/>
  <c r="AH33" i="21"/>
  <c r="AH45" i="21"/>
  <c r="AH46" i="21"/>
  <c r="AH35" i="21"/>
  <c r="AH44" i="21"/>
  <c r="AI61" i="1"/>
  <c r="AJ56" i="1"/>
  <c r="AJ49" i="1"/>
  <c r="AK46" i="1"/>
  <c r="AK53" i="1" s="1"/>
  <c r="AJ55" i="1"/>
  <c r="AJ54" i="1"/>
  <c r="AJ47" i="1"/>
  <c r="AJ59" i="1"/>
  <c r="AJ52" i="1"/>
  <c r="AJ51" i="1"/>
  <c r="AJ57" i="1"/>
  <c r="AJ50" i="1"/>
  <c r="AJ58" i="1"/>
  <c r="AJ60" i="1"/>
  <c r="AJ48" i="1"/>
  <c r="Q12" i="21"/>
  <c r="S12" i="21"/>
  <c r="D50" i="19"/>
  <c r="AI3" i="1"/>
  <c r="AK115" i="1"/>
  <c r="AK118" i="1"/>
  <c r="AK121" i="1"/>
  <c r="AK117" i="1"/>
  <c r="AK116" i="1"/>
  <c r="AK123" i="1"/>
  <c r="AK122" i="1"/>
  <c r="AK120" i="1"/>
  <c r="AK124" i="1"/>
  <c r="AB3" i="1"/>
  <c r="AF3" i="1"/>
  <c r="AA3" i="1"/>
  <c r="AD3" i="1"/>
  <c r="AC3" i="1"/>
  <c r="AE3" i="1"/>
  <c r="AG3" i="1"/>
  <c r="AH3" i="1"/>
  <c r="C10" i="19"/>
  <c r="D17" i="19"/>
  <c r="C49" i="19"/>
  <c r="AK63" i="1"/>
  <c r="AJ83" i="1"/>
  <c r="AJ77" i="1"/>
  <c r="AJ92" i="1"/>
  <c r="AJ102" i="1"/>
  <c r="AJ112" i="1"/>
  <c r="AJ101" i="1"/>
  <c r="AJ93" i="1"/>
  <c r="AJ103" i="1"/>
  <c r="AJ69" i="1"/>
  <c r="AJ111" i="1"/>
  <c r="AJ85" i="1"/>
  <c r="AJ70" i="1"/>
  <c r="AJ84" i="1"/>
  <c r="AL113" i="1"/>
  <c r="AL119" i="1" s="1"/>
  <c r="AK114" i="1"/>
  <c r="AJ125" i="1"/>
  <c r="AK1" i="1"/>
  <c r="AJ27" i="1"/>
  <c r="AJ41" i="1"/>
  <c r="AJ20" i="1"/>
  <c r="AJ21" i="1"/>
  <c r="AJ7" i="1"/>
  <c r="AJ29" i="1"/>
  <c r="AJ36" i="1"/>
  <c r="AJ22" i="1"/>
  <c r="AJ6" i="1"/>
  <c r="AJ37" i="1"/>
  <c r="AJ13" i="1"/>
  <c r="AJ44" i="1"/>
  <c r="AJ30" i="1"/>
  <c r="AJ14" i="1"/>
  <c r="AJ43" i="1"/>
  <c r="AJ35" i="1"/>
  <c r="AJ9" i="1"/>
  <c r="AJ24" i="1"/>
  <c r="AJ16" i="1"/>
  <c r="AJ3" i="1"/>
  <c r="AK52" i="1" l="1"/>
  <c r="AK56" i="1"/>
  <c r="AK54" i="1"/>
  <c r="AK58" i="1"/>
  <c r="AK50" i="1"/>
  <c r="AK60" i="1"/>
  <c r="AI38" i="21"/>
  <c r="AI39" i="21"/>
  <c r="AI41" i="21"/>
  <c r="AI45" i="21"/>
  <c r="AI33" i="21"/>
  <c r="AI35" i="21"/>
  <c r="AI46" i="21"/>
  <c r="AI36" i="21"/>
  <c r="AI40" i="21"/>
  <c r="AI37" i="21"/>
  <c r="AI34" i="21"/>
  <c r="AJ32" i="21"/>
  <c r="AI43" i="21"/>
  <c r="AI42" i="21"/>
  <c r="AI44" i="21"/>
  <c r="AH47" i="21"/>
  <c r="AK49" i="1"/>
  <c r="AK51" i="1"/>
  <c r="AK55" i="1"/>
  <c r="AK59" i="1"/>
  <c r="AK57" i="1"/>
  <c r="AK47" i="1"/>
  <c r="AJ61" i="1"/>
  <c r="AK48" i="1"/>
  <c r="AL46" i="1"/>
  <c r="AL53" i="1" s="1"/>
  <c r="Q13" i="21"/>
  <c r="S13" i="21"/>
  <c r="B50" i="19"/>
  <c r="Q73" i="1"/>
  <c r="W79" i="1" s="1"/>
  <c r="AJ32" i="1"/>
  <c r="AL116" i="1"/>
  <c r="AL115" i="1"/>
  <c r="AL118" i="1"/>
  <c r="AL121" i="1"/>
  <c r="AL117" i="1"/>
  <c r="AL120" i="1"/>
  <c r="AL123" i="1"/>
  <c r="AL122" i="1"/>
  <c r="AL124" i="1"/>
  <c r="C50" i="19"/>
  <c r="AM113" i="1"/>
  <c r="AM119" i="1" s="1"/>
  <c r="AL114" i="1"/>
  <c r="AL63" i="1"/>
  <c r="AK93" i="1"/>
  <c r="AK103" i="1"/>
  <c r="AK83" i="1"/>
  <c r="AK69" i="1"/>
  <c r="AK77" i="1"/>
  <c r="AK101" i="1"/>
  <c r="AK84" i="1"/>
  <c r="AK85" i="1"/>
  <c r="AK92" i="1"/>
  <c r="AK102" i="1"/>
  <c r="AK112" i="1"/>
  <c r="AK111" i="1"/>
  <c r="AK70" i="1"/>
  <c r="AL1" i="1"/>
  <c r="AK27" i="1"/>
  <c r="AK41" i="1"/>
  <c r="AK21" i="1"/>
  <c r="AK29" i="1"/>
  <c r="AK22" i="1"/>
  <c r="AK43" i="1"/>
  <c r="AK7" i="1"/>
  <c r="AK37" i="1"/>
  <c r="AK36" i="1"/>
  <c r="AK13" i="1"/>
  <c r="AK30" i="1"/>
  <c r="AK35" i="1"/>
  <c r="AK14" i="1"/>
  <c r="AK6" i="1"/>
  <c r="AK20" i="1"/>
  <c r="AK44" i="1"/>
  <c r="AK9" i="1"/>
  <c r="AK24" i="1"/>
  <c r="AK16" i="1"/>
  <c r="AK3" i="1"/>
  <c r="AK125" i="1"/>
  <c r="AI47" i="21" l="1"/>
  <c r="AJ33" i="21"/>
  <c r="AJ45" i="21"/>
  <c r="AJ35" i="21"/>
  <c r="AJ37" i="21"/>
  <c r="AJ42" i="21"/>
  <c r="AJ36" i="21"/>
  <c r="AJ40" i="21"/>
  <c r="AJ43" i="21"/>
  <c r="AK32" i="21"/>
  <c r="AJ34" i="21"/>
  <c r="AJ44" i="21"/>
  <c r="AJ38" i="21"/>
  <c r="AJ39" i="21"/>
  <c r="AJ46" i="21"/>
  <c r="AJ41" i="21"/>
  <c r="AK61" i="1"/>
  <c r="AL48" i="1"/>
  <c r="AL49" i="1"/>
  <c r="AL60" i="1"/>
  <c r="AM46" i="1"/>
  <c r="AM53" i="1" s="1"/>
  <c r="AL50" i="1"/>
  <c r="AL56" i="1"/>
  <c r="AL54" i="1"/>
  <c r="AL55" i="1"/>
  <c r="AL52" i="1"/>
  <c r="AL51" i="1"/>
  <c r="AL58" i="1"/>
  <c r="AL59" i="1"/>
  <c r="AL47" i="1"/>
  <c r="AL57" i="1"/>
  <c r="AK32" i="1"/>
  <c r="D51" i="19"/>
  <c r="AI32" i="1"/>
  <c r="AH32" i="1"/>
  <c r="AC32" i="1"/>
  <c r="Z32" i="1"/>
  <c r="AG32" i="1"/>
  <c r="AE32" i="1"/>
  <c r="AB32" i="1"/>
  <c r="AA32" i="1"/>
  <c r="AD32" i="1"/>
  <c r="AF32" i="1"/>
  <c r="AM116" i="1"/>
  <c r="AM115" i="1"/>
  <c r="AM117" i="1"/>
  <c r="AM120" i="1"/>
  <c r="AM124" i="1"/>
  <c r="AM121" i="1"/>
  <c r="AM123" i="1"/>
  <c r="AM122" i="1"/>
  <c r="AM118" i="1"/>
  <c r="C12" i="19"/>
  <c r="D18" i="19"/>
  <c r="D19" i="19"/>
  <c r="C16" i="19"/>
  <c r="AM63" i="1"/>
  <c r="AL83" i="1"/>
  <c r="AL102" i="1"/>
  <c r="AL77" i="1"/>
  <c r="AL85" i="1"/>
  <c r="AL69" i="1"/>
  <c r="AL103" i="1"/>
  <c r="AL84" i="1"/>
  <c r="AL93" i="1"/>
  <c r="AL92" i="1"/>
  <c r="AL112" i="1"/>
  <c r="AL111" i="1"/>
  <c r="AL70" i="1"/>
  <c r="AL101" i="1"/>
  <c r="AN113" i="1"/>
  <c r="AN119" i="1" s="1"/>
  <c r="AM114" i="1"/>
  <c r="AM1" i="1"/>
  <c r="AL27" i="1"/>
  <c r="AL29" i="1"/>
  <c r="AL7" i="1"/>
  <c r="AL43" i="1"/>
  <c r="AL20" i="1"/>
  <c r="AL41" i="1"/>
  <c r="AL22" i="1"/>
  <c r="AL13" i="1"/>
  <c r="AL35" i="1"/>
  <c r="AL6" i="1"/>
  <c r="AL36" i="1"/>
  <c r="AL30" i="1"/>
  <c r="AL21" i="1"/>
  <c r="AL37" i="1"/>
  <c r="AL14" i="1"/>
  <c r="AL44" i="1"/>
  <c r="AL9" i="1"/>
  <c r="AL24" i="1"/>
  <c r="AL16" i="1"/>
  <c r="AL3" i="1"/>
  <c r="AL32" i="1"/>
  <c r="AL125" i="1"/>
  <c r="AM49" i="1" l="1"/>
  <c r="AK42" i="21"/>
  <c r="AK45" i="21"/>
  <c r="AK43" i="21"/>
  <c r="AK38" i="21"/>
  <c r="AL32" i="21"/>
  <c r="AK41" i="21"/>
  <c r="AK44" i="21"/>
  <c r="AK35" i="21"/>
  <c r="AK39" i="21"/>
  <c r="AK36" i="21"/>
  <c r="AK33" i="21"/>
  <c r="AK40" i="21"/>
  <c r="AK46" i="21"/>
  <c r="AK37" i="21"/>
  <c r="AK34" i="21"/>
  <c r="AJ47" i="21"/>
  <c r="AM50" i="1"/>
  <c r="AM51" i="1"/>
  <c r="AM47" i="1"/>
  <c r="AM56" i="1"/>
  <c r="AM54" i="1"/>
  <c r="AM59" i="1"/>
  <c r="AM55" i="1"/>
  <c r="AM60" i="1"/>
  <c r="AM48" i="1"/>
  <c r="AM58" i="1"/>
  <c r="AN46" i="1"/>
  <c r="AN53" i="1" s="1"/>
  <c r="AM52" i="1"/>
  <c r="AM57" i="1"/>
  <c r="AL61" i="1"/>
  <c r="C51" i="19"/>
  <c r="B51" i="19"/>
  <c r="D53" i="19"/>
  <c r="Q74" i="1"/>
  <c r="W110" i="1" s="1"/>
  <c r="C13" i="19"/>
  <c r="AN117" i="1"/>
  <c r="AN120" i="1"/>
  <c r="AN116" i="1"/>
  <c r="AN115" i="1"/>
  <c r="AN118" i="1"/>
  <c r="AN121" i="1"/>
  <c r="AN124" i="1"/>
  <c r="AN123" i="1"/>
  <c r="AN122" i="1"/>
  <c r="C52" i="19"/>
  <c r="AN1" i="1"/>
  <c r="AM27" i="1"/>
  <c r="AM29" i="1"/>
  <c r="AM21" i="1"/>
  <c r="AM20" i="1"/>
  <c r="AM43" i="1"/>
  <c r="AM41" i="1"/>
  <c r="AM22" i="1"/>
  <c r="AM14" i="1"/>
  <c r="AM7" i="1"/>
  <c r="AM13" i="1"/>
  <c r="AM36" i="1"/>
  <c r="AM35" i="1"/>
  <c r="AM37" i="1"/>
  <c r="AM44" i="1"/>
  <c r="AM6" i="1"/>
  <c r="AM30" i="1"/>
  <c r="AM9" i="1"/>
  <c r="AM24" i="1"/>
  <c r="AM16" i="1"/>
  <c r="AM3" i="1"/>
  <c r="AM32" i="1"/>
  <c r="AO113" i="1"/>
  <c r="AO119" i="1" s="1"/>
  <c r="AN114" i="1"/>
  <c r="AN63" i="1"/>
  <c r="AM103" i="1"/>
  <c r="AM83" i="1"/>
  <c r="AM69" i="1"/>
  <c r="AM92" i="1"/>
  <c r="AM102" i="1"/>
  <c r="AM93" i="1"/>
  <c r="AM101" i="1"/>
  <c r="AM77" i="1"/>
  <c r="AM84" i="1"/>
  <c r="AM111" i="1"/>
  <c r="AM112" i="1"/>
  <c r="AM85" i="1"/>
  <c r="AM70" i="1"/>
  <c r="AM125" i="1"/>
  <c r="AN50" i="1" l="1"/>
  <c r="AN49" i="1"/>
  <c r="AN59" i="1"/>
  <c r="AL35" i="21"/>
  <c r="AL33" i="21"/>
  <c r="AM32" i="21"/>
  <c r="AL41" i="21"/>
  <c r="AL40" i="21"/>
  <c r="AL37" i="21"/>
  <c r="AL36" i="21"/>
  <c r="AL38" i="21"/>
  <c r="AL46" i="21"/>
  <c r="AL34" i="21"/>
  <c r="AL44" i="21"/>
  <c r="AL43" i="21"/>
  <c r="AL42" i="21"/>
  <c r="AL45" i="21"/>
  <c r="AL39" i="21"/>
  <c r="AK47" i="21"/>
  <c r="AN60" i="1"/>
  <c r="AO46" i="1"/>
  <c r="AO53" i="1" s="1"/>
  <c r="AN52" i="1"/>
  <c r="AN55" i="1"/>
  <c r="AN56" i="1"/>
  <c r="AN54" i="1"/>
  <c r="AN58" i="1"/>
  <c r="AN51" i="1"/>
  <c r="AM61" i="1"/>
  <c r="AN48" i="1"/>
  <c r="AN47" i="1"/>
  <c r="AN57" i="1"/>
  <c r="D20" i="19"/>
  <c r="AM89" i="1"/>
  <c r="AO117" i="1"/>
  <c r="AO116" i="1"/>
  <c r="AO115" i="1"/>
  <c r="AO118" i="1"/>
  <c r="AO121" i="1"/>
  <c r="AO124" i="1"/>
  <c r="AO123" i="1"/>
  <c r="AO120" i="1"/>
  <c r="AO122" i="1"/>
  <c r="AC89" i="1"/>
  <c r="AL89" i="1"/>
  <c r="AD89" i="1"/>
  <c r="AE89" i="1"/>
  <c r="AF89" i="1"/>
  <c r="AG89" i="1"/>
  <c r="AB89" i="1"/>
  <c r="Z89" i="1"/>
  <c r="AH89" i="1"/>
  <c r="AJ89" i="1"/>
  <c r="AA89" i="1"/>
  <c r="AI89" i="1"/>
  <c r="AK89" i="1"/>
  <c r="AD39" i="1"/>
  <c r="AH39" i="1"/>
  <c r="AB39" i="1"/>
  <c r="Z39" i="1"/>
  <c r="AI39" i="1"/>
  <c r="AE39" i="1"/>
  <c r="AF39" i="1"/>
  <c r="AG39" i="1"/>
  <c r="AA39" i="1"/>
  <c r="AC39" i="1"/>
  <c r="AJ39" i="1"/>
  <c r="AK39" i="1"/>
  <c r="AL39" i="1"/>
  <c r="AM39" i="1"/>
  <c r="AM25" i="1"/>
  <c r="AL17" i="1"/>
  <c r="AP113" i="1"/>
  <c r="AP119" i="1" s="1"/>
  <c r="AO114" i="1"/>
  <c r="AO1" i="1"/>
  <c r="AN27" i="1"/>
  <c r="AN29" i="1"/>
  <c r="AN43" i="1"/>
  <c r="AN21" i="1"/>
  <c r="AN37" i="1"/>
  <c r="AN41" i="1"/>
  <c r="AN20" i="1"/>
  <c r="AN35" i="1"/>
  <c r="AN7" i="1"/>
  <c r="AN36" i="1"/>
  <c r="AN6" i="1"/>
  <c r="AN44" i="1"/>
  <c r="AN13" i="1"/>
  <c r="AN30" i="1"/>
  <c r="AN14" i="1"/>
  <c r="AN22" i="1"/>
  <c r="AN9" i="1"/>
  <c r="AN24" i="1"/>
  <c r="AN16" i="1"/>
  <c r="AN3" i="1"/>
  <c r="AN32" i="1"/>
  <c r="AN39" i="1"/>
  <c r="AO63" i="1"/>
  <c r="AN83" i="1"/>
  <c r="AN103" i="1"/>
  <c r="AN92" i="1"/>
  <c r="AN102" i="1"/>
  <c r="AN93" i="1"/>
  <c r="AN69" i="1"/>
  <c r="AN85" i="1"/>
  <c r="AN112" i="1"/>
  <c r="AN84" i="1"/>
  <c r="AN77" i="1"/>
  <c r="AN101" i="1"/>
  <c r="AN111" i="1"/>
  <c r="AN70" i="1"/>
  <c r="AN89" i="1"/>
  <c r="AO49" i="1"/>
  <c r="AO59" i="1"/>
  <c r="AP46" i="1"/>
  <c r="AP53" i="1" s="1"/>
  <c r="AO57" i="1"/>
  <c r="AO55" i="1"/>
  <c r="AO51" i="1"/>
  <c r="AO48" i="1"/>
  <c r="AO60" i="1"/>
  <c r="AO47" i="1"/>
  <c r="AO54" i="1"/>
  <c r="AO58" i="1"/>
  <c r="AO52" i="1"/>
  <c r="AO50" i="1"/>
  <c r="AO56" i="1"/>
  <c r="AN125" i="1"/>
  <c r="AM36" i="21" l="1"/>
  <c r="AM41" i="21"/>
  <c r="AM35" i="21"/>
  <c r="AM37" i="21"/>
  <c r="AN32" i="21"/>
  <c r="AM34" i="21"/>
  <c r="AM33" i="21"/>
  <c r="AM43" i="21"/>
  <c r="AM45" i="21"/>
  <c r="AM39" i="21"/>
  <c r="AM46" i="21"/>
  <c r="AM38" i="21"/>
  <c r="AM40" i="21"/>
  <c r="AM44" i="21"/>
  <c r="AM42" i="21"/>
  <c r="AL47" i="21"/>
  <c r="AN61" i="1"/>
  <c r="AN108" i="1"/>
  <c r="W91" i="1"/>
  <c r="D10" i="20"/>
  <c r="O10" i="20" s="1"/>
  <c r="Q14" i="21"/>
  <c r="S14" i="21"/>
  <c r="D54" i="19"/>
  <c r="J54" i="19" s="1"/>
  <c r="AJ108" i="1"/>
  <c r="AB108" i="1"/>
  <c r="AH108" i="1"/>
  <c r="AG108" i="1"/>
  <c r="AA108" i="1"/>
  <c r="AF108" i="1"/>
  <c r="Z108" i="1"/>
  <c r="AE108" i="1"/>
  <c r="AI108" i="1"/>
  <c r="AD108" i="1"/>
  <c r="AK108" i="1"/>
  <c r="AL108" i="1"/>
  <c r="AC108" i="1"/>
  <c r="AM108" i="1"/>
  <c r="C53" i="19"/>
  <c r="C54" i="19"/>
  <c r="AP118" i="1"/>
  <c r="AP121" i="1"/>
  <c r="AP117" i="1"/>
  <c r="AP120" i="1"/>
  <c r="AP116" i="1"/>
  <c r="AP115" i="1"/>
  <c r="AP124" i="1"/>
  <c r="AP123" i="1"/>
  <c r="AP122" i="1"/>
  <c r="AN25" i="1"/>
  <c r="AN17" i="1"/>
  <c r="AE25" i="1"/>
  <c r="AK17" i="1"/>
  <c r="AB25" i="1"/>
  <c r="AJ17" i="1"/>
  <c r="AK25" i="1"/>
  <c r="AD25" i="1"/>
  <c r="AF25" i="1"/>
  <c r="AJ25" i="1"/>
  <c r="AC17" i="1"/>
  <c r="AE17" i="1"/>
  <c r="Z17" i="1"/>
  <c r="AI17" i="1"/>
  <c r="AD17" i="1"/>
  <c r="AB17" i="1"/>
  <c r="AC25" i="1"/>
  <c r="AA25" i="1"/>
  <c r="AG25" i="1"/>
  <c r="AG17" i="1"/>
  <c r="Z25" i="1"/>
  <c r="AH17" i="1"/>
  <c r="AM17" i="1"/>
  <c r="AI25" i="1"/>
  <c r="AF17" i="1"/>
  <c r="AL25" i="1"/>
  <c r="AH25" i="1"/>
  <c r="AA17" i="1"/>
  <c r="AP63" i="1"/>
  <c r="AO93" i="1"/>
  <c r="AO77" i="1"/>
  <c r="AO92" i="1"/>
  <c r="AO84" i="1"/>
  <c r="AO85" i="1"/>
  <c r="AO103" i="1"/>
  <c r="AO112" i="1"/>
  <c r="AO69" i="1"/>
  <c r="AO102" i="1"/>
  <c r="AO83" i="1"/>
  <c r="AO101" i="1"/>
  <c r="AO70" i="1"/>
  <c r="AO111" i="1"/>
  <c r="AO108" i="1"/>
  <c r="AO89" i="1"/>
  <c r="AP1" i="1"/>
  <c r="AO27" i="1"/>
  <c r="AO7" i="1"/>
  <c r="AO41" i="1"/>
  <c r="AO22" i="1"/>
  <c r="AO20" i="1"/>
  <c r="AO35" i="1"/>
  <c r="AO29" i="1"/>
  <c r="AO21" i="1"/>
  <c r="AO44" i="1"/>
  <c r="AO6" i="1"/>
  <c r="AO14" i="1"/>
  <c r="AO30" i="1"/>
  <c r="AO43" i="1"/>
  <c r="AO36" i="1"/>
  <c r="AO13" i="1"/>
  <c r="AO37" i="1"/>
  <c r="AO9" i="1"/>
  <c r="AO24" i="1"/>
  <c r="AO16" i="1"/>
  <c r="AO3" i="1"/>
  <c r="AO32" i="1"/>
  <c r="AO39" i="1"/>
  <c r="AO25" i="1"/>
  <c r="AO17" i="1"/>
  <c r="AO61" i="1"/>
  <c r="AQ113" i="1"/>
  <c r="AQ119" i="1" s="1"/>
  <c r="AP114" i="1"/>
  <c r="AP57" i="1"/>
  <c r="AP59" i="1"/>
  <c r="AQ46" i="1"/>
  <c r="AQ53" i="1" s="1"/>
  <c r="AP55" i="1"/>
  <c r="AP49" i="1"/>
  <c r="AP51" i="1"/>
  <c r="AP48" i="1"/>
  <c r="AP60" i="1"/>
  <c r="AP52" i="1"/>
  <c r="AP56" i="1"/>
  <c r="AP47" i="1"/>
  <c r="AP54" i="1"/>
  <c r="AP50" i="1"/>
  <c r="AP58" i="1"/>
  <c r="AO125" i="1"/>
  <c r="AM47" i="21" l="1"/>
  <c r="AN36" i="21"/>
  <c r="AN34" i="21"/>
  <c r="AN38" i="21"/>
  <c r="AN39" i="21"/>
  <c r="AN41" i="21"/>
  <c r="AN37" i="21"/>
  <c r="AN43" i="21"/>
  <c r="AN45" i="21"/>
  <c r="AN33" i="21"/>
  <c r="AN35" i="21"/>
  <c r="AN46" i="21"/>
  <c r="AO32" i="21"/>
  <c r="AN44" i="21"/>
  <c r="AN40" i="21"/>
  <c r="AN42" i="21"/>
  <c r="D11" i="20"/>
  <c r="O11" i="20" s="1"/>
  <c r="Q15" i="21"/>
  <c r="S15" i="21"/>
  <c r="S16" i="21"/>
  <c r="Q16" i="21"/>
  <c r="B54" i="19"/>
  <c r="Q75" i="1"/>
  <c r="AO74" i="1"/>
  <c r="AQ117" i="1"/>
  <c r="AQ120" i="1"/>
  <c r="AQ116" i="1"/>
  <c r="AQ115" i="1"/>
  <c r="AQ122" i="1"/>
  <c r="AQ124" i="1"/>
  <c r="AQ121" i="1"/>
  <c r="AQ118" i="1"/>
  <c r="AQ123" i="1"/>
  <c r="AG74" i="1"/>
  <c r="Z74" i="1"/>
  <c r="AH74" i="1"/>
  <c r="AB74" i="1"/>
  <c r="AI74" i="1"/>
  <c r="AC74" i="1"/>
  <c r="AJ74" i="1"/>
  <c r="AN74" i="1"/>
  <c r="AA74" i="1"/>
  <c r="AK74" i="1"/>
  <c r="AD74" i="1"/>
  <c r="AL74" i="1"/>
  <c r="AE74" i="1"/>
  <c r="AM74" i="1"/>
  <c r="AF74" i="1"/>
  <c r="C14" i="19"/>
  <c r="C15" i="19"/>
  <c r="D59" i="19"/>
  <c r="J59" i="19" s="1"/>
  <c r="C19" i="19"/>
  <c r="AR113" i="1"/>
  <c r="AR119" i="1" s="1"/>
  <c r="AQ114" i="1"/>
  <c r="AP61" i="1"/>
  <c r="AQ57" i="1"/>
  <c r="AQ51" i="1"/>
  <c r="AQ59" i="1"/>
  <c r="AR46" i="1"/>
  <c r="AR53" i="1" s="1"/>
  <c r="AQ55" i="1"/>
  <c r="AQ49" i="1"/>
  <c r="AQ48" i="1"/>
  <c r="AQ60" i="1"/>
  <c r="AQ56" i="1"/>
  <c r="AQ47" i="1"/>
  <c r="AQ50" i="1"/>
  <c r="AQ54" i="1"/>
  <c r="AQ58" i="1"/>
  <c r="AQ52" i="1"/>
  <c r="AQ1" i="1"/>
  <c r="AP27" i="1"/>
  <c r="AP41" i="1"/>
  <c r="AP22" i="1"/>
  <c r="AP20" i="1"/>
  <c r="AP29" i="1"/>
  <c r="AP21" i="1"/>
  <c r="AP43" i="1"/>
  <c r="AP36" i="1"/>
  <c r="AP37" i="1"/>
  <c r="AP44" i="1"/>
  <c r="AP6" i="1"/>
  <c r="AP7" i="1"/>
  <c r="AP13" i="1"/>
  <c r="AP14" i="1"/>
  <c r="AP30" i="1"/>
  <c r="AP35" i="1"/>
  <c r="AP9" i="1"/>
  <c r="AP24" i="1"/>
  <c r="AP16" i="1"/>
  <c r="AP3" i="1"/>
  <c r="AP32" i="1"/>
  <c r="AP39" i="1"/>
  <c r="AP25" i="1"/>
  <c r="AP17" i="1"/>
  <c r="AP125" i="1"/>
  <c r="AQ63" i="1"/>
  <c r="AP83" i="1"/>
  <c r="AP103" i="1"/>
  <c r="AP102" i="1"/>
  <c r="AP112" i="1"/>
  <c r="AP85" i="1"/>
  <c r="AP77" i="1"/>
  <c r="AP93" i="1"/>
  <c r="AP69" i="1"/>
  <c r="AP92" i="1"/>
  <c r="AP84" i="1"/>
  <c r="AP70" i="1"/>
  <c r="AP101" i="1"/>
  <c r="AP111" i="1"/>
  <c r="AP108" i="1"/>
  <c r="AP89" i="1"/>
  <c r="AP74" i="1"/>
  <c r="W76" i="1" l="1"/>
  <c r="W68" i="1"/>
  <c r="AO40" i="21"/>
  <c r="AO42" i="21"/>
  <c r="AO37" i="21"/>
  <c r="AO38" i="21"/>
  <c r="AO39" i="21"/>
  <c r="AO41" i="21"/>
  <c r="AO33" i="21"/>
  <c r="AO45" i="21"/>
  <c r="AP32" i="21"/>
  <c r="AO46" i="21"/>
  <c r="AO34" i="21"/>
  <c r="AO35" i="21"/>
  <c r="AO44" i="21"/>
  <c r="AO36" i="21"/>
  <c r="AO43" i="21"/>
  <c r="AN47" i="21"/>
  <c r="D12" i="20"/>
  <c r="O12" i="20" s="1"/>
  <c r="Q17" i="21"/>
  <c r="S17" i="21"/>
  <c r="D55" i="19"/>
  <c r="J55" i="19" s="1"/>
  <c r="AR115" i="1"/>
  <c r="AR118" i="1"/>
  <c r="AR121" i="1"/>
  <c r="AR117" i="1"/>
  <c r="AR120" i="1"/>
  <c r="AR116" i="1"/>
  <c r="AR122" i="1"/>
  <c r="AR124" i="1"/>
  <c r="AR123" i="1"/>
  <c r="D60" i="19"/>
  <c r="J60" i="19" s="1"/>
  <c r="B59" i="19"/>
  <c r="AQ61" i="1"/>
  <c r="AQ125" i="1"/>
  <c r="AR1" i="1"/>
  <c r="AQ27" i="1"/>
  <c r="AQ20" i="1"/>
  <c r="AQ13" i="1"/>
  <c r="AQ43" i="1"/>
  <c r="AQ41" i="1"/>
  <c r="AQ37" i="1"/>
  <c r="AQ44" i="1"/>
  <c r="AQ29" i="1"/>
  <c r="AQ35" i="1"/>
  <c r="AQ7" i="1"/>
  <c r="AQ22" i="1"/>
  <c r="AQ6" i="1"/>
  <c r="AQ36" i="1"/>
  <c r="AQ14" i="1"/>
  <c r="AQ30" i="1"/>
  <c r="AQ21" i="1"/>
  <c r="AQ9" i="1"/>
  <c r="AQ24" i="1"/>
  <c r="AQ16" i="1"/>
  <c r="AQ3" i="1"/>
  <c r="AQ32" i="1"/>
  <c r="AQ39" i="1"/>
  <c r="AQ25" i="1"/>
  <c r="AQ17" i="1"/>
  <c r="AR57" i="1"/>
  <c r="AR51" i="1"/>
  <c r="AR59" i="1"/>
  <c r="AR55" i="1"/>
  <c r="AR49" i="1"/>
  <c r="AS46" i="1"/>
  <c r="AS53" i="1" s="1"/>
  <c r="AR60" i="1"/>
  <c r="AR48" i="1"/>
  <c r="AR54" i="1"/>
  <c r="AR58" i="1"/>
  <c r="AR47" i="1"/>
  <c r="AR52" i="1"/>
  <c r="AR56" i="1"/>
  <c r="AR50" i="1"/>
  <c r="AS113" i="1"/>
  <c r="AS119" i="1" s="1"/>
  <c r="AR114" i="1"/>
  <c r="AR63" i="1"/>
  <c r="AQ92" i="1"/>
  <c r="AQ103" i="1"/>
  <c r="AQ102" i="1"/>
  <c r="AQ101" i="1"/>
  <c r="AQ85" i="1"/>
  <c r="AQ77" i="1"/>
  <c r="AQ69" i="1"/>
  <c r="AQ84" i="1"/>
  <c r="AQ93" i="1"/>
  <c r="AQ83" i="1"/>
  <c r="AQ111" i="1"/>
  <c r="AQ112" i="1"/>
  <c r="AQ70" i="1"/>
  <c r="AQ108" i="1"/>
  <c r="AQ89" i="1"/>
  <c r="AQ74" i="1"/>
  <c r="AO47" i="21" l="1"/>
  <c r="AP38" i="21"/>
  <c r="AP42" i="21"/>
  <c r="AP41" i="21"/>
  <c r="AP39" i="21"/>
  <c r="AP33" i="21"/>
  <c r="AP45" i="21"/>
  <c r="AP46" i="21"/>
  <c r="AP35" i="21"/>
  <c r="AP44" i="21"/>
  <c r="AQ32" i="21"/>
  <c r="AP37" i="21"/>
  <c r="AP36" i="21"/>
  <c r="AP43" i="21"/>
  <c r="AP40" i="21"/>
  <c r="AP34" i="21"/>
  <c r="D13" i="20"/>
  <c r="O13" i="20" s="1"/>
  <c r="C55" i="19"/>
  <c r="D14" i="20"/>
  <c r="O14" i="20" s="1"/>
  <c r="B55" i="19"/>
  <c r="AQ73" i="1"/>
  <c r="AS115" i="1"/>
  <c r="AS118" i="1"/>
  <c r="AS121" i="1"/>
  <c r="AS117" i="1"/>
  <c r="AS116" i="1"/>
  <c r="AS123" i="1"/>
  <c r="AS122" i="1"/>
  <c r="AS120" i="1"/>
  <c r="AS124" i="1"/>
  <c r="Z73" i="1"/>
  <c r="AH73" i="1"/>
  <c r="AP73" i="1"/>
  <c r="AL73" i="1"/>
  <c r="AA73" i="1"/>
  <c r="AI73" i="1"/>
  <c r="AD73" i="1"/>
  <c r="AJ73" i="1"/>
  <c r="AB73" i="1"/>
  <c r="AO73" i="1"/>
  <c r="AC73" i="1"/>
  <c r="AK73" i="1"/>
  <c r="AE73" i="1"/>
  <c r="AM73" i="1"/>
  <c r="AF73" i="1"/>
  <c r="AN73" i="1"/>
  <c r="AG73" i="1"/>
  <c r="D24" i="19"/>
  <c r="J24" i="19" s="1"/>
  <c r="B60" i="19"/>
  <c r="AS63" i="1"/>
  <c r="AR83" i="1"/>
  <c r="AR103" i="1"/>
  <c r="AR101" i="1"/>
  <c r="AR93" i="1"/>
  <c r="AR92" i="1"/>
  <c r="AR69" i="1"/>
  <c r="AR85" i="1"/>
  <c r="AR102" i="1"/>
  <c r="AR111" i="1"/>
  <c r="AR70" i="1"/>
  <c r="AR112" i="1"/>
  <c r="AR84" i="1"/>
  <c r="AR77" i="1"/>
  <c r="AR108" i="1"/>
  <c r="AR89" i="1"/>
  <c r="AR74" i="1"/>
  <c r="AR73" i="1"/>
  <c r="AR125" i="1"/>
  <c r="AS1" i="1"/>
  <c r="AR27" i="1"/>
  <c r="AR41" i="1"/>
  <c r="AR21" i="1"/>
  <c r="AR29" i="1"/>
  <c r="AR37" i="1"/>
  <c r="AR20" i="1"/>
  <c r="AR35" i="1"/>
  <c r="AR14" i="1"/>
  <c r="AR6" i="1"/>
  <c r="AR7" i="1"/>
  <c r="AR13" i="1"/>
  <c r="AR22" i="1"/>
  <c r="AR44" i="1"/>
  <c r="AR30" i="1"/>
  <c r="AR43" i="1"/>
  <c r="AR36" i="1"/>
  <c r="AR9" i="1"/>
  <c r="AR24" i="1"/>
  <c r="AR16" i="1"/>
  <c r="AR3" i="1"/>
  <c r="AR32" i="1"/>
  <c r="AR39" i="1"/>
  <c r="AR25" i="1"/>
  <c r="AR17" i="1"/>
  <c r="AS57" i="1"/>
  <c r="AS59" i="1"/>
  <c r="AS55" i="1"/>
  <c r="AS49" i="1"/>
  <c r="AS51" i="1"/>
  <c r="AT46" i="1"/>
  <c r="AT53" i="1" s="1"/>
  <c r="AS48" i="1"/>
  <c r="AS60" i="1"/>
  <c r="AS58" i="1"/>
  <c r="AS54" i="1"/>
  <c r="AS47" i="1"/>
  <c r="AS56" i="1"/>
  <c r="AS52" i="1"/>
  <c r="AS50" i="1"/>
  <c r="AR61" i="1"/>
  <c r="AT113" i="1"/>
  <c r="AT119" i="1" s="1"/>
  <c r="AS114" i="1"/>
  <c r="AP47" i="21" l="1"/>
  <c r="AQ41" i="21"/>
  <c r="AQ45" i="21"/>
  <c r="AQ33" i="21"/>
  <c r="AR32" i="21"/>
  <c r="AQ46" i="21"/>
  <c r="AQ40" i="21"/>
  <c r="AQ37" i="21"/>
  <c r="AQ35" i="21"/>
  <c r="AQ43" i="21"/>
  <c r="AQ36" i="21"/>
  <c r="AQ34" i="21"/>
  <c r="AQ42" i="21"/>
  <c r="AQ39" i="21"/>
  <c r="AQ38" i="21"/>
  <c r="AQ44" i="21"/>
  <c r="S18" i="21"/>
  <c r="Q18" i="21"/>
  <c r="Q19" i="21"/>
  <c r="S19" i="21"/>
  <c r="D15" i="20"/>
  <c r="O15" i="20" s="1"/>
  <c r="D56" i="19"/>
  <c r="J56" i="19" s="1"/>
  <c r="D21" i="19"/>
  <c r="AT116" i="1"/>
  <c r="AT115" i="1"/>
  <c r="AT118" i="1"/>
  <c r="AT121" i="1"/>
  <c r="AT117" i="1"/>
  <c r="AT120" i="1"/>
  <c r="AT123" i="1"/>
  <c r="AT122" i="1"/>
  <c r="AT124" i="1"/>
  <c r="AR12" i="1"/>
  <c r="AR76" i="1"/>
  <c r="AT1" i="1"/>
  <c r="AS27" i="1"/>
  <c r="AS21" i="1"/>
  <c r="AS29" i="1"/>
  <c r="AS43" i="1"/>
  <c r="AS7" i="1"/>
  <c r="AS37" i="1"/>
  <c r="AS36" i="1"/>
  <c r="AS20" i="1"/>
  <c r="AS35" i="1"/>
  <c r="AS13" i="1"/>
  <c r="AS22" i="1"/>
  <c r="AS30" i="1"/>
  <c r="AS6" i="1"/>
  <c r="AS14" i="1"/>
  <c r="AS44" i="1"/>
  <c r="AS41" i="1"/>
  <c r="AS9" i="1"/>
  <c r="AS24" i="1"/>
  <c r="AS16" i="1"/>
  <c r="AS3" i="1"/>
  <c r="AS32" i="1"/>
  <c r="AS39" i="1"/>
  <c r="AS25" i="1"/>
  <c r="AS17" i="1"/>
  <c r="AS125" i="1"/>
  <c r="AT59" i="1"/>
  <c r="AT49" i="1"/>
  <c r="AT55" i="1"/>
  <c r="AT51" i="1"/>
  <c r="AT57" i="1"/>
  <c r="AU46" i="1"/>
  <c r="AU53" i="1" s="1"/>
  <c r="AT48" i="1"/>
  <c r="AT60" i="1"/>
  <c r="AT54" i="1"/>
  <c r="AT47" i="1"/>
  <c r="AT56" i="1"/>
  <c r="AT50" i="1"/>
  <c r="AT58" i="1"/>
  <c r="AT52" i="1"/>
  <c r="AU113" i="1"/>
  <c r="AU119" i="1" s="1"/>
  <c r="AT114" i="1"/>
  <c r="AS61" i="1"/>
  <c r="AT63" i="1"/>
  <c r="AS93" i="1"/>
  <c r="AS69" i="1"/>
  <c r="AS101" i="1"/>
  <c r="AS83" i="1"/>
  <c r="AS77" i="1"/>
  <c r="AS103" i="1"/>
  <c r="AS102" i="1"/>
  <c r="AS112" i="1"/>
  <c r="AS92" i="1"/>
  <c r="AS84" i="1"/>
  <c r="AS85" i="1"/>
  <c r="AS70" i="1"/>
  <c r="AS111" i="1"/>
  <c r="AS108" i="1"/>
  <c r="AS89" i="1"/>
  <c r="AS74" i="1"/>
  <c r="AS73" i="1"/>
  <c r="AR42" i="21" l="1"/>
  <c r="AR41" i="21"/>
  <c r="AR38" i="21"/>
  <c r="AR39" i="21"/>
  <c r="AR33" i="21"/>
  <c r="AR45" i="21"/>
  <c r="AR44" i="21"/>
  <c r="AS32" i="21"/>
  <c r="AR37" i="21"/>
  <c r="AR36" i="21"/>
  <c r="AR43" i="21"/>
  <c r="AR35" i="21"/>
  <c r="AR34" i="21"/>
  <c r="AR40" i="21"/>
  <c r="AR46" i="21"/>
  <c r="AQ47" i="21"/>
  <c r="Q20" i="21"/>
  <c r="S20" i="21"/>
  <c r="D16" i="20"/>
  <c r="O16" i="20" s="1"/>
  <c r="B56" i="19"/>
  <c r="Q76" i="1"/>
  <c r="W82" i="1" s="1"/>
  <c r="C56" i="19"/>
  <c r="D22" i="19"/>
  <c r="J22" i="19" s="1"/>
  <c r="B21" i="19"/>
  <c r="AU116" i="1"/>
  <c r="AU115" i="1"/>
  <c r="AU117" i="1"/>
  <c r="AU120" i="1"/>
  <c r="AU124" i="1"/>
  <c r="AU123" i="1"/>
  <c r="AU121" i="1"/>
  <c r="AU122" i="1"/>
  <c r="AU118" i="1"/>
  <c r="C17" i="19"/>
  <c r="AG76" i="1"/>
  <c r="AQ76" i="1"/>
  <c r="AS76" i="1"/>
  <c r="AF76" i="1"/>
  <c r="AD76" i="1"/>
  <c r="AN76" i="1"/>
  <c r="AM76" i="1"/>
  <c r="AL76" i="1"/>
  <c r="AB76" i="1"/>
  <c r="AN12" i="1"/>
  <c r="AQ12" i="1"/>
  <c r="AO12" i="1"/>
  <c r="AH12" i="1"/>
  <c r="AJ12" i="1"/>
  <c r="AD12" i="1"/>
  <c r="AI12" i="1"/>
  <c r="AC12" i="1"/>
  <c r="AK12" i="1"/>
  <c r="AM12" i="1"/>
  <c r="AH76" i="1"/>
  <c r="AA12" i="1"/>
  <c r="AP12" i="1"/>
  <c r="AE12" i="1"/>
  <c r="AE76" i="1"/>
  <c r="AC76" i="1"/>
  <c r="AS12" i="1"/>
  <c r="AF12" i="1"/>
  <c r="AG12" i="1"/>
  <c r="AB12" i="1"/>
  <c r="Z12" i="1"/>
  <c r="AL12" i="1"/>
  <c r="AK76" i="1"/>
  <c r="AA76" i="1"/>
  <c r="AI76" i="1"/>
  <c r="Z76" i="1"/>
  <c r="AJ76" i="1"/>
  <c r="AO76" i="1"/>
  <c r="AP76" i="1"/>
  <c r="C59" i="19"/>
  <c r="AT125" i="1"/>
  <c r="AT61" i="1"/>
  <c r="AU1" i="1"/>
  <c r="AT27" i="1"/>
  <c r="AT29" i="1"/>
  <c r="AT43" i="1"/>
  <c r="AT37" i="1"/>
  <c r="AT36" i="1"/>
  <c r="AT20" i="1"/>
  <c r="AT35" i="1"/>
  <c r="AT41" i="1"/>
  <c r="AT22" i="1"/>
  <c r="AT21" i="1"/>
  <c r="AT7" i="1"/>
  <c r="AT30" i="1"/>
  <c r="AT13" i="1"/>
  <c r="AT14" i="1"/>
  <c r="AT6" i="1"/>
  <c r="AT44" i="1"/>
  <c r="AT9" i="1"/>
  <c r="AT24" i="1"/>
  <c r="AT16" i="1"/>
  <c r="AT3" i="1"/>
  <c r="AT32" i="1"/>
  <c r="AT39" i="1"/>
  <c r="AT25" i="1"/>
  <c r="AT17" i="1"/>
  <c r="AT12" i="1"/>
  <c r="AT76" i="1"/>
  <c r="AU63" i="1"/>
  <c r="AT83" i="1"/>
  <c r="AT77" i="1"/>
  <c r="AT92" i="1"/>
  <c r="AT103" i="1"/>
  <c r="AT102" i="1"/>
  <c r="AT85" i="1"/>
  <c r="AT93" i="1"/>
  <c r="AT69" i="1"/>
  <c r="AT111" i="1"/>
  <c r="AT112" i="1"/>
  <c r="AT101" i="1"/>
  <c r="AT70" i="1"/>
  <c r="AT84" i="1"/>
  <c r="AT108" i="1"/>
  <c r="AT89" i="1"/>
  <c r="AT74" i="1"/>
  <c r="AT73" i="1"/>
  <c r="AU59" i="1"/>
  <c r="AU55" i="1"/>
  <c r="AU57" i="1"/>
  <c r="AU49" i="1"/>
  <c r="AU51" i="1"/>
  <c r="AV46" i="1"/>
  <c r="AV53" i="1" s="1"/>
  <c r="AU48" i="1"/>
  <c r="AU60" i="1"/>
  <c r="AU56" i="1"/>
  <c r="AU54" i="1"/>
  <c r="AU52" i="1"/>
  <c r="AU58" i="1"/>
  <c r="AU47" i="1"/>
  <c r="AU50" i="1"/>
  <c r="AV113" i="1"/>
  <c r="AV119" i="1" s="1"/>
  <c r="AU114" i="1"/>
  <c r="AS37" i="21" l="1"/>
  <c r="AS46" i="21"/>
  <c r="AS42" i="21"/>
  <c r="AS45" i="21"/>
  <c r="AT32" i="21"/>
  <c r="AS41" i="21"/>
  <c r="AS36" i="21"/>
  <c r="AS39" i="21"/>
  <c r="AS40" i="21"/>
  <c r="AS35" i="21"/>
  <c r="AS33" i="21"/>
  <c r="AS43" i="21"/>
  <c r="AS38" i="21"/>
  <c r="AS44" i="21"/>
  <c r="AS34" i="21"/>
  <c r="AR47" i="21"/>
  <c r="Q21" i="21"/>
  <c r="S21" i="21"/>
  <c r="D17" i="20"/>
  <c r="O17" i="20" s="1"/>
  <c r="W100" i="1"/>
  <c r="D23" i="19"/>
  <c r="J23" i="19" s="1"/>
  <c r="AU10" i="1"/>
  <c r="B22" i="19"/>
  <c r="AV117" i="1"/>
  <c r="AV120" i="1"/>
  <c r="AV116" i="1"/>
  <c r="AV115" i="1"/>
  <c r="AV118" i="1"/>
  <c r="AV121" i="1"/>
  <c r="AV124" i="1"/>
  <c r="AV123" i="1"/>
  <c r="AV122" i="1"/>
  <c r="C18" i="19"/>
  <c r="C60" i="19"/>
  <c r="AU125" i="1"/>
  <c r="AV63" i="1"/>
  <c r="AU92" i="1"/>
  <c r="AU83" i="1"/>
  <c r="AU77" i="1"/>
  <c r="AU102" i="1"/>
  <c r="AU93" i="1"/>
  <c r="AU85" i="1"/>
  <c r="AU69" i="1"/>
  <c r="AU84" i="1"/>
  <c r="AU112" i="1"/>
  <c r="AU101" i="1"/>
  <c r="AU103" i="1"/>
  <c r="AU70" i="1"/>
  <c r="AU111" i="1"/>
  <c r="AU108" i="1"/>
  <c r="AU89" i="1"/>
  <c r="AU74" i="1"/>
  <c r="AU73" i="1"/>
  <c r="AW113" i="1"/>
  <c r="AW119" i="1" s="1"/>
  <c r="AV114" i="1"/>
  <c r="AU61" i="1"/>
  <c r="AV1" i="1"/>
  <c r="AU27" i="1"/>
  <c r="AU20" i="1"/>
  <c r="AU43" i="1"/>
  <c r="AU7" i="1"/>
  <c r="AU41" i="1"/>
  <c r="AU22" i="1"/>
  <c r="AU29" i="1"/>
  <c r="AU13" i="1"/>
  <c r="AU36" i="1"/>
  <c r="AU21" i="1"/>
  <c r="AU35" i="1"/>
  <c r="AU37" i="1"/>
  <c r="AU44" i="1"/>
  <c r="AU6" i="1"/>
  <c r="AU30" i="1"/>
  <c r="AU14" i="1"/>
  <c r="AU9" i="1"/>
  <c r="AU24" i="1"/>
  <c r="AU16" i="1"/>
  <c r="AU3" i="1"/>
  <c r="AU32" i="1"/>
  <c r="AU39" i="1"/>
  <c r="AU25" i="1"/>
  <c r="AU17" i="1"/>
  <c r="AU76" i="1"/>
  <c r="AU12" i="1"/>
  <c r="AV59" i="1"/>
  <c r="AV55" i="1"/>
  <c r="AV57" i="1"/>
  <c r="AV51" i="1"/>
  <c r="AW46" i="1"/>
  <c r="AW53" i="1" s="1"/>
  <c r="AV49" i="1"/>
  <c r="AV48" i="1"/>
  <c r="AV60" i="1"/>
  <c r="AV47" i="1"/>
  <c r="AV56" i="1"/>
  <c r="AV52" i="1"/>
  <c r="AV50" i="1"/>
  <c r="AV54" i="1"/>
  <c r="AV58" i="1"/>
  <c r="AT46" i="21" l="1"/>
  <c r="AT41" i="21"/>
  <c r="AT44" i="21"/>
  <c r="AT34" i="21"/>
  <c r="AT42" i="21"/>
  <c r="AT45" i="21"/>
  <c r="AT38" i="21"/>
  <c r="AT40" i="21"/>
  <c r="AT35" i="21"/>
  <c r="AT39" i="21"/>
  <c r="AU32" i="21"/>
  <c r="AT37" i="21"/>
  <c r="AT33" i="21"/>
  <c r="AT36" i="21"/>
  <c r="AT43" i="21"/>
  <c r="AS47" i="21"/>
  <c r="Q22" i="21"/>
  <c r="S22" i="21"/>
  <c r="D57" i="19"/>
  <c r="J57" i="19" s="1"/>
  <c r="D25" i="19"/>
  <c r="J25" i="19" s="1"/>
  <c r="AQ10" i="1"/>
  <c r="AC10" i="1"/>
  <c r="AN10" i="1"/>
  <c r="AJ10" i="1"/>
  <c r="AP10" i="1"/>
  <c r="AA10" i="1"/>
  <c r="AO10" i="1"/>
  <c r="AG10" i="1"/>
  <c r="AD10" i="1"/>
  <c r="AF10" i="1"/>
  <c r="AK10" i="1"/>
  <c r="AE10" i="1"/>
  <c r="AR10" i="1"/>
  <c r="Z10" i="1"/>
  <c r="AI10" i="1"/>
  <c r="AB10" i="1"/>
  <c r="AL10" i="1"/>
  <c r="AH10" i="1"/>
  <c r="AM10" i="1"/>
  <c r="AS10" i="1"/>
  <c r="AT10" i="1"/>
  <c r="B23" i="19"/>
  <c r="AW117" i="1"/>
  <c r="AW116" i="1"/>
  <c r="AW115" i="1"/>
  <c r="AW118" i="1"/>
  <c r="AW121" i="1"/>
  <c r="AW124" i="1"/>
  <c r="AW123" i="1"/>
  <c r="AW122" i="1"/>
  <c r="AW120" i="1"/>
  <c r="AU79" i="1"/>
  <c r="AV61" i="1"/>
  <c r="AW49" i="1"/>
  <c r="AW59" i="1"/>
  <c r="AW55" i="1"/>
  <c r="AW51" i="1"/>
  <c r="AX46" i="1"/>
  <c r="AX53" i="1" s="1"/>
  <c r="AW57" i="1"/>
  <c r="AW48" i="1"/>
  <c r="AW60" i="1"/>
  <c r="AW47" i="1"/>
  <c r="AW58" i="1"/>
  <c r="AW52" i="1"/>
  <c r="AW50" i="1"/>
  <c r="AW54" i="1"/>
  <c r="AW56" i="1"/>
  <c r="AW63" i="1"/>
  <c r="AV83" i="1"/>
  <c r="AV102" i="1"/>
  <c r="AV85" i="1"/>
  <c r="AV92" i="1"/>
  <c r="AV93" i="1"/>
  <c r="AV77" i="1"/>
  <c r="AV103" i="1"/>
  <c r="AV84" i="1"/>
  <c r="AV111" i="1"/>
  <c r="AV69" i="1"/>
  <c r="AV70" i="1"/>
  <c r="AV101" i="1"/>
  <c r="AV112" i="1"/>
  <c r="AV108" i="1"/>
  <c r="AV89" i="1"/>
  <c r="AV74" i="1"/>
  <c r="AV73" i="1"/>
  <c r="AW1" i="1"/>
  <c r="AV27" i="1"/>
  <c r="AV43" i="1"/>
  <c r="AV36" i="1"/>
  <c r="AV21" i="1"/>
  <c r="AV41" i="1"/>
  <c r="AV22" i="1"/>
  <c r="AV20" i="1"/>
  <c r="AV35" i="1"/>
  <c r="AV7" i="1"/>
  <c r="AV29" i="1"/>
  <c r="AV44" i="1"/>
  <c r="AV6" i="1"/>
  <c r="AV30" i="1"/>
  <c r="AV14" i="1"/>
  <c r="AV37" i="1"/>
  <c r="AV13" i="1"/>
  <c r="AV9" i="1"/>
  <c r="AV24" i="1"/>
  <c r="AV16" i="1"/>
  <c r="AV3" i="1"/>
  <c r="AV32" i="1"/>
  <c r="AV39" i="1"/>
  <c r="AV10" i="1"/>
  <c r="AV25" i="1"/>
  <c r="AV17" i="1"/>
  <c r="AV12" i="1"/>
  <c r="AV76" i="1"/>
  <c r="AV125" i="1"/>
  <c r="AX113" i="1"/>
  <c r="AX119" i="1" s="1"/>
  <c r="AW114" i="1"/>
  <c r="AT47" i="21" l="1"/>
  <c r="AU33" i="21"/>
  <c r="AU34" i="21"/>
  <c r="AU46" i="21"/>
  <c r="AU43" i="21"/>
  <c r="AU44" i="21"/>
  <c r="AU45" i="21"/>
  <c r="AU42" i="21"/>
  <c r="AU36" i="21"/>
  <c r="AU41" i="21"/>
  <c r="AU35" i="21"/>
  <c r="AU38" i="21"/>
  <c r="AV32" i="21"/>
  <c r="AU39" i="21"/>
  <c r="AU40" i="21"/>
  <c r="AU37" i="21"/>
  <c r="C57" i="19"/>
  <c r="Q77" i="1"/>
  <c r="B57" i="19"/>
  <c r="AX118" i="1"/>
  <c r="AX121" i="1"/>
  <c r="AX117" i="1"/>
  <c r="AX120" i="1"/>
  <c r="AX116" i="1"/>
  <c r="AX115" i="1"/>
  <c r="AX124" i="1"/>
  <c r="AX123" i="1"/>
  <c r="AX122" i="1"/>
  <c r="AN79" i="1"/>
  <c r="AI79" i="1"/>
  <c r="AG79" i="1"/>
  <c r="AV79" i="1"/>
  <c r="AC79" i="1"/>
  <c r="AF79" i="1"/>
  <c r="AQ79" i="1"/>
  <c r="AO79" i="1"/>
  <c r="AR79" i="1"/>
  <c r="AJ79" i="1"/>
  <c r="AE79" i="1"/>
  <c r="AP79" i="1"/>
  <c r="AH79" i="1"/>
  <c r="Z79" i="1"/>
  <c r="AM79" i="1"/>
  <c r="AB79" i="1"/>
  <c r="AT79" i="1"/>
  <c r="AL79" i="1"/>
  <c r="AA79" i="1"/>
  <c r="AS79" i="1"/>
  <c r="AK79" i="1"/>
  <c r="AD79" i="1"/>
  <c r="AX63" i="1"/>
  <c r="AW92" i="1"/>
  <c r="AW102" i="1"/>
  <c r="AW93" i="1"/>
  <c r="AW103" i="1"/>
  <c r="AW85" i="1"/>
  <c r="AW112" i="1"/>
  <c r="AW77" i="1"/>
  <c r="AW69" i="1"/>
  <c r="AW101" i="1"/>
  <c r="AW70" i="1"/>
  <c r="AW111" i="1"/>
  <c r="AW83" i="1"/>
  <c r="AW84" i="1"/>
  <c r="AW108" i="1"/>
  <c r="AW89" i="1"/>
  <c r="AW74" i="1"/>
  <c r="AW73" i="1"/>
  <c r="AW79" i="1"/>
  <c r="AX1" i="1"/>
  <c r="AW27" i="1"/>
  <c r="AW41" i="1"/>
  <c r="AW22" i="1"/>
  <c r="AW37" i="1"/>
  <c r="AW13" i="1"/>
  <c r="AW20" i="1"/>
  <c r="AW35" i="1"/>
  <c r="AW29" i="1"/>
  <c r="AW21" i="1"/>
  <c r="AW44" i="1"/>
  <c r="AW30" i="1"/>
  <c r="AW6" i="1"/>
  <c r="AW43" i="1"/>
  <c r="AW36" i="1"/>
  <c r="AW7" i="1"/>
  <c r="AW14" i="1"/>
  <c r="AW9" i="1"/>
  <c r="AW24" i="1"/>
  <c r="AW16" i="1"/>
  <c r="AW3" i="1"/>
  <c r="AW32" i="1"/>
  <c r="AW39" i="1"/>
  <c r="AW10" i="1"/>
  <c r="AW25" i="1"/>
  <c r="AW17" i="1"/>
  <c r="AW76" i="1"/>
  <c r="AW12" i="1"/>
  <c r="AW61" i="1"/>
  <c r="AW125" i="1"/>
  <c r="AY113" i="1"/>
  <c r="AY119" i="1" s="1"/>
  <c r="AX114" i="1"/>
  <c r="AX57" i="1"/>
  <c r="AX59" i="1"/>
  <c r="AX55" i="1"/>
  <c r="AX51" i="1"/>
  <c r="AY46" i="1"/>
  <c r="AY53" i="1" s="1"/>
  <c r="AX49" i="1"/>
  <c r="AX48" i="1"/>
  <c r="AX60" i="1"/>
  <c r="AX52" i="1"/>
  <c r="AX50" i="1"/>
  <c r="AX56" i="1"/>
  <c r="AX47" i="1"/>
  <c r="AX58" i="1"/>
  <c r="AX54" i="1"/>
  <c r="AV41" i="21" l="1"/>
  <c r="AV37" i="21"/>
  <c r="AV43" i="21"/>
  <c r="AV45" i="21"/>
  <c r="AV33" i="21"/>
  <c r="AV35" i="21"/>
  <c r="AV46" i="21"/>
  <c r="AW32" i="21"/>
  <c r="AV44" i="21"/>
  <c r="AV40" i="21"/>
  <c r="AV42" i="21"/>
  <c r="AV36" i="21"/>
  <c r="AV34" i="21"/>
  <c r="AV38" i="21"/>
  <c r="AV39" i="21"/>
  <c r="AU47" i="21"/>
  <c r="Q23" i="21"/>
  <c r="S23" i="21"/>
  <c r="D58" i="19"/>
  <c r="J58" i="19" s="1"/>
  <c r="AY117" i="1"/>
  <c r="AY120" i="1"/>
  <c r="AY116" i="1"/>
  <c r="AY115" i="1"/>
  <c r="AY122" i="1"/>
  <c r="AY124" i="1"/>
  <c r="AY121" i="1"/>
  <c r="AY123" i="1"/>
  <c r="AY118" i="1"/>
  <c r="D66" i="19"/>
  <c r="J66" i="19" s="1"/>
  <c r="C24" i="19"/>
  <c r="AX125" i="1"/>
  <c r="AY1" i="1"/>
  <c r="AX27" i="1"/>
  <c r="AX20" i="1"/>
  <c r="AX29" i="1"/>
  <c r="AX21" i="1"/>
  <c r="AX22" i="1"/>
  <c r="AX43" i="1"/>
  <c r="AX36" i="1"/>
  <c r="AX7" i="1"/>
  <c r="AX14" i="1"/>
  <c r="AX41" i="1"/>
  <c r="AX6" i="1"/>
  <c r="AX13" i="1"/>
  <c r="AX35" i="1"/>
  <c r="AX30" i="1"/>
  <c r="AX37" i="1"/>
  <c r="AX44" i="1"/>
  <c r="AX9" i="1"/>
  <c r="AX24" i="1"/>
  <c r="AX16" i="1"/>
  <c r="AX3" i="1"/>
  <c r="AX32" i="1"/>
  <c r="AX39" i="1"/>
  <c r="AX10" i="1"/>
  <c r="AX25" i="1"/>
  <c r="AX17" i="1"/>
  <c r="AX12" i="1"/>
  <c r="AX76" i="1"/>
  <c r="AX61" i="1"/>
  <c r="AY63" i="1"/>
  <c r="AX93" i="1"/>
  <c r="AX101" i="1"/>
  <c r="AX77" i="1"/>
  <c r="AX83" i="1"/>
  <c r="AX92" i="1"/>
  <c r="AX103" i="1"/>
  <c r="AX69" i="1"/>
  <c r="AX85" i="1"/>
  <c r="AX112" i="1"/>
  <c r="AX111" i="1"/>
  <c r="AX70" i="1"/>
  <c r="AX84" i="1"/>
  <c r="AX102" i="1"/>
  <c r="AX108" i="1"/>
  <c r="AX89" i="1"/>
  <c r="AX74" i="1"/>
  <c r="AX73" i="1"/>
  <c r="AX79" i="1"/>
  <c r="AY57" i="1"/>
  <c r="AY51" i="1"/>
  <c r="AY59" i="1"/>
  <c r="AZ46" i="1"/>
  <c r="AZ53" i="1" s="1"/>
  <c r="AY49" i="1"/>
  <c r="AY55" i="1"/>
  <c r="AY48" i="1"/>
  <c r="AY60" i="1"/>
  <c r="AY56" i="1"/>
  <c r="AY47" i="1"/>
  <c r="AY50" i="1"/>
  <c r="AY54" i="1"/>
  <c r="AY58" i="1"/>
  <c r="AY52" i="1"/>
  <c r="AZ113" i="1"/>
  <c r="AZ119" i="1" s="1"/>
  <c r="AY114" i="1"/>
  <c r="AW33" i="21" l="1"/>
  <c r="AW45" i="21"/>
  <c r="AW46" i="21"/>
  <c r="AW36" i="21"/>
  <c r="AW44" i="21"/>
  <c r="AW35" i="21"/>
  <c r="AW34" i="21"/>
  <c r="AX32" i="21"/>
  <c r="AW39" i="21"/>
  <c r="AW40" i="21"/>
  <c r="AW42" i="21"/>
  <c r="AW38" i="21"/>
  <c r="AW37" i="21"/>
  <c r="AW41" i="21"/>
  <c r="AW43" i="21"/>
  <c r="AV47" i="21"/>
  <c r="Q24" i="21"/>
  <c r="S24" i="21"/>
  <c r="C58" i="19"/>
  <c r="Q78" i="1"/>
  <c r="W97" i="1" s="1"/>
  <c r="B58" i="19"/>
  <c r="D61" i="19"/>
  <c r="J61" i="19" s="1"/>
  <c r="AZ115" i="1"/>
  <c r="AZ118" i="1"/>
  <c r="AZ121" i="1"/>
  <c r="AZ117" i="1"/>
  <c r="AZ120" i="1"/>
  <c r="AZ116" i="1"/>
  <c r="AZ122" i="1"/>
  <c r="AZ124" i="1"/>
  <c r="AZ123" i="1"/>
  <c r="AX96" i="1"/>
  <c r="D26" i="19"/>
  <c r="J26" i="19" s="1"/>
  <c r="B66" i="19"/>
  <c r="AY125" i="1"/>
  <c r="AZ63" i="1"/>
  <c r="AY77" i="1"/>
  <c r="AY92" i="1"/>
  <c r="AY102" i="1"/>
  <c r="AY69" i="1"/>
  <c r="AY93" i="1"/>
  <c r="AY85" i="1"/>
  <c r="AY112" i="1"/>
  <c r="AY101" i="1"/>
  <c r="AY84" i="1"/>
  <c r="AY103" i="1"/>
  <c r="AY111" i="1"/>
  <c r="AY70" i="1"/>
  <c r="AY83" i="1"/>
  <c r="AY108" i="1"/>
  <c r="AY89" i="1"/>
  <c r="AY74" i="1"/>
  <c r="AY73" i="1"/>
  <c r="AY79" i="1"/>
  <c r="BA113" i="1"/>
  <c r="BA119" i="1" s="1"/>
  <c r="AZ114" i="1"/>
  <c r="AZ57" i="1"/>
  <c r="AZ51" i="1"/>
  <c r="AZ59" i="1"/>
  <c r="AZ55" i="1"/>
  <c r="AZ49" i="1"/>
  <c r="BA46" i="1"/>
  <c r="BA53" i="1" s="1"/>
  <c r="AZ48" i="1"/>
  <c r="AZ60" i="1"/>
  <c r="AZ54" i="1"/>
  <c r="AZ58" i="1"/>
  <c r="AZ50" i="1"/>
  <c r="AZ47" i="1"/>
  <c r="AZ56" i="1"/>
  <c r="AZ52" i="1"/>
  <c r="AZ1" i="1"/>
  <c r="AY27" i="1"/>
  <c r="AY20" i="1"/>
  <c r="AY43" i="1"/>
  <c r="AY36" i="1"/>
  <c r="AY41" i="1"/>
  <c r="AY22" i="1"/>
  <c r="AY29" i="1"/>
  <c r="AY21" i="1"/>
  <c r="AY35" i="1"/>
  <c r="AY7" i="1"/>
  <c r="AY13" i="1"/>
  <c r="AY14" i="1"/>
  <c r="AY30" i="1"/>
  <c r="AY6" i="1"/>
  <c r="AY37" i="1"/>
  <c r="AY44" i="1"/>
  <c r="AY9" i="1"/>
  <c r="AY24" i="1"/>
  <c r="AY16" i="1"/>
  <c r="AY3" i="1"/>
  <c r="AY32" i="1"/>
  <c r="AY39" i="1"/>
  <c r="AY10" i="1"/>
  <c r="AY25" i="1"/>
  <c r="AY17" i="1"/>
  <c r="AY76" i="1"/>
  <c r="AY12" i="1"/>
  <c r="AY61" i="1"/>
  <c r="AX46" i="21" l="1"/>
  <c r="AX42" i="21"/>
  <c r="AX36" i="21"/>
  <c r="AX44" i="21"/>
  <c r="AX35" i="21"/>
  <c r="AX43" i="21"/>
  <c r="AY32" i="21"/>
  <c r="AX34" i="21"/>
  <c r="AX41" i="21"/>
  <c r="AX40" i="21"/>
  <c r="AX39" i="21"/>
  <c r="AX38" i="21"/>
  <c r="AX37" i="21"/>
  <c r="AX33" i="21"/>
  <c r="AX45" i="21"/>
  <c r="AW47" i="21"/>
  <c r="D62" i="19"/>
  <c r="J62" i="19" s="1"/>
  <c r="C61" i="19"/>
  <c r="Q79" i="1"/>
  <c r="BA115" i="1"/>
  <c r="BA118" i="1"/>
  <c r="BA121" i="1"/>
  <c r="BA117" i="1"/>
  <c r="BA116" i="1"/>
  <c r="BA120" i="1"/>
  <c r="BA123" i="1"/>
  <c r="BA122" i="1"/>
  <c r="BA124" i="1"/>
  <c r="AU96" i="1"/>
  <c r="AO96" i="1"/>
  <c r="AY96" i="1"/>
  <c r="AM96" i="1"/>
  <c r="AJ96" i="1"/>
  <c r="AD96" i="1"/>
  <c r="AI96" i="1"/>
  <c r="AW96" i="1"/>
  <c r="AH96" i="1"/>
  <c r="AR96" i="1"/>
  <c r="AS96" i="1"/>
  <c r="AK96" i="1"/>
  <c r="AG96" i="1"/>
  <c r="AQ96" i="1"/>
  <c r="AF96" i="1"/>
  <c r="AE96" i="1"/>
  <c r="AP96" i="1"/>
  <c r="AC96" i="1"/>
  <c r="AA96" i="1"/>
  <c r="AV96" i="1"/>
  <c r="AN96" i="1"/>
  <c r="Z96" i="1"/>
  <c r="AT96" i="1"/>
  <c r="AL96" i="1"/>
  <c r="AB96" i="1"/>
  <c r="D68" i="19"/>
  <c r="J68" i="19" s="1"/>
  <c r="AZ61" i="1"/>
  <c r="BA1" i="1"/>
  <c r="AZ27" i="1"/>
  <c r="AZ41" i="1"/>
  <c r="AZ20" i="1"/>
  <c r="AZ7" i="1"/>
  <c r="AZ21" i="1"/>
  <c r="AZ29" i="1"/>
  <c r="AZ14" i="1"/>
  <c r="AZ6" i="1"/>
  <c r="AZ37" i="1"/>
  <c r="AZ44" i="1"/>
  <c r="AZ13" i="1"/>
  <c r="AZ30" i="1"/>
  <c r="AZ43" i="1"/>
  <c r="AZ35" i="1"/>
  <c r="AZ36" i="1"/>
  <c r="AZ22" i="1"/>
  <c r="AZ9" i="1"/>
  <c r="AZ24" i="1"/>
  <c r="AZ16" i="1"/>
  <c r="AZ3" i="1"/>
  <c r="AZ32" i="1"/>
  <c r="AZ39" i="1"/>
  <c r="AZ10" i="1"/>
  <c r="AZ25" i="1"/>
  <c r="AZ17" i="1"/>
  <c r="AZ76" i="1"/>
  <c r="AZ12" i="1"/>
  <c r="AZ125" i="1"/>
  <c r="BB113" i="1"/>
  <c r="BB119" i="1" s="1"/>
  <c r="BA114" i="1"/>
  <c r="BA63" i="1"/>
  <c r="AZ92" i="1"/>
  <c r="AZ102" i="1"/>
  <c r="AZ83" i="1"/>
  <c r="AZ93" i="1"/>
  <c r="AZ69" i="1"/>
  <c r="AZ85" i="1"/>
  <c r="AZ77" i="1"/>
  <c r="AZ103" i="1"/>
  <c r="AZ112" i="1"/>
  <c r="AZ101" i="1"/>
  <c r="AZ84" i="1"/>
  <c r="AZ70" i="1"/>
  <c r="AZ111" i="1"/>
  <c r="AZ108" i="1"/>
  <c r="AZ89" i="1"/>
  <c r="AZ74" i="1"/>
  <c r="AZ73" i="1"/>
  <c r="AZ79" i="1"/>
  <c r="AZ96" i="1"/>
  <c r="BA57" i="1"/>
  <c r="BA59" i="1"/>
  <c r="BA55" i="1"/>
  <c r="BA49" i="1"/>
  <c r="BA51" i="1"/>
  <c r="BB46" i="1"/>
  <c r="BB53" i="1" s="1"/>
  <c r="BA48" i="1"/>
  <c r="BA60" i="1"/>
  <c r="BA54" i="1"/>
  <c r="BA52" i="1"/>
  <c r="BA50" i="1"/>
  <c r="BA58" i="1"/>
  <c r="BA56" i="1"/>
  <c r="BA47" i="1"/>
  <c r="AX47" i="21" l="1"/>
  <c r="AY38" i="21"/>
  <c r="AY39" i="21"/>
  <c r="AY36" i="21"/>
  <c r="AY41" i="21"/>
  <c r="AY45" i="21"/>
  <c r="AY33" i="21"/>
  <c r="AZ32" i="21"/>
  <c r="AY46" i="21"/>
  <c r="AY40" i="21"/>
  <c r="AY37" i="21"/>
  <c r="AY35" i="21"/>
  <c r="AY44" i="21"/>
  <c r="AY42" i="21"/>
  <c r="AY34" i="21"/>
  <c r="AY43" i="21"/>
  <c r="AZ87" i="1"/>
  <c r="W81" i="1"/>
  <c r="S25" i="21"/>
  <c r="Q25" i="21"/>
  <c r="C62" i="19"/>
  <c r="AF87" i="1"/>
  <c r="AK87" i="1"/>
  <c r="AL87" i="1"/>
  <c r="AH87" i="1"/>
  <c r="AI87" i="1"/>
  <c r="AG87" i="1"/>
  <c r="AA87" i="1"/>
  <c r="AQ87" i="1"/>
  <c r="AR87" i="1"/>
  <c r="AE87" i="1"/>
  <c r="AJ87" i="1"/>
  <c r="AS87" i="1"/>
  <c r="Z87" i="1"/>
  <c r="AD87" i="1"/>
  <c r="AO87" i="1"/>
  <c r="AN87" i="1"/>
  <c r="AC87" i="1"/>
  <c r="AT87" i="1"/>
  <c r="AM87" i="1"/>
  <c r="AB87" i="1"/>
  <c r="AP87" i="1"/>
  <c r="AU87" i="1"/>
  <c r="AV87" i="1"/>
  <c r="AW87" i="1"/>
  <c r="AX87" i="1"/>
  <c r="AY87" i="1"/>
  <c r="Q80" i="1"/>
  <c r="W107" i="1" s="1"/>
  <c r="BB116" i="1"/>
  <c r="BB115" i="1"/>
  <c r="BB118" i="1"/>
  <c r="BB121" i="1"/>
  <c r="BB117" i="1"/>
  <c r="BB120" i="1"/>
  <c r="BB123" i="1"/>
  <c r="BB122" i="1"/>
  <c r="BB124" i="1"/>
  <c r="AY34" i="1"/>
  <c r="AE34" i="1"/>
  <c r="AT34" i="1"/>
  <c r="AX34" i="1"/>
  <c r="AW34" i="1"/>
  <c r="AV34" i="1"/>
  <c r="AJ34" i="1"/>
  <c r="AR34" i="1"/>
  <c r="AS34" i="1"/>
  <c r="AC34" i="1"/>
  <c r="AK34" i="1"/>
  <c r="AF34" i="1"/>
  <c r="AP34" i="1"/>
  <c r="AD34" i="1"/>
  <c r="AO34" i="1"/>
  <c r="AA34" i="1"/>
  <c r="AL34" i="1"/>
  <c r="AZ34" i="1"/>
  <c r="AU34" i="1"/>
  <c r="AB34" i="1"/>
  <c r="AM34" i="1"/>
  <c r="AI34" i="1"/>
  <c r="AN34" i="1"/>
  <c r="AH34" i="1"/>
  <c r="Z34" i="1"/>
  <c r="AG34" i="1"/>
  <c r="AQ34" i="1"/>
  <c r="D27" i="19"/>
  <c r="J27" i="19" s="1"/>
  <c r="C66" i="19"/>
  <c r="BA61" i="1"/>
  <c r="BA125" i="1"/>
  <c r="BB63" i="1"/>
  <c r="BA83" i="1"/>
  <c r="BA103" i="1"/>
  <c r="BA69" i="1"/>
  <c r="BA85" i="1"/>
  <c r="BA92" i="1"/>
  <c r="BA77" i="1"/>
  <c r="BA102" i="1"/>
  <c r="BA84" i="1"/>
  <c r="BA101" i="1"/>
  <c r="BA111" i="1"/>
  <c r="BA70" i="1"/>
  <c r="BA93" i="1"/>
  <c r="BA112" i="1"/>
  <c r="BA108" i="1"/>
  <c r="BA89" i="1"/>
  <c r="BA74" i="1"/>
  <c r="BA73" i="1"/>
  <c r="BA87" i="1"/>
  <c r="BA79" i="1"/>
  <c r="BA96" i="1"/>
  <c r="BB59" i="1"/>
  <c r="BB57" i="1"/>
  <c r="BB49" i="1"/>
  <c r="BC46" i="1"/>
  <c r="BC53" i="1" s="1"/>
  <c r="BB55" i="1"/>
  <c r="BB51" i="1"/>
  <c r="BB48" i="1"/>
  <c r="BB60" i="1"/>
  <c r="BB47" i="1"/>
  <c r="BB54" i="1"/>
  <c r="BB50" i="1"/>
  <c r="BB58" i="1"/>
  <c r="BB56" i="1"/>
  <c r="BB52" i="1"/>
  <c r="BC113" i="1"/>
  <c r="BC119" i="1" s="1"/>
  <c r="BB114" i="1"/>
  <c r="BB1" i="1"/>
  <c r="BA27" i="1"/>
  <c r="BA21" i="1"/>
  <c r="BA29" i="1"/>
  <c r="BA43" i="1"/>
  <c r="BA20" i="1"/>
  <c r="BA35" i="1"/>
  <c r="BA41" i="1"/>
  <c r="BA22" i="1"/>
  <c r="BA36" i="1"/>
  <c r="BA37" i="1"/>
  <c r="BA30" i="1"/>
  <c r="BA14" i="1"/>
  <c r="BA6" i="1"/>
  <c r="BA7" i="1"/>
  <c r="BA44" i="1"/>
  <c r="BA13" i="1"/>
  <c r="BA9" i="1"/>
  <c r="BA24" i="1"/>
  <c r="BA16" i="1"/>
  <c r="BA3" i="1"/>
  <c r="BA32" i="1"/>
  <c r="BA39" i="1"/>
  <c r="BA10" i="1"/>
  <c r="BA25" i="1"/>
  <c r="BA17" i="1"/>
  <c r="BA12" i="1"/>
  <c r="BA76" i="1"/>
  <c r="BA34" i="1"/>
  <c r="AZ41" i="21" l="1"/>
  <c r="AZ36" i="21"/>
  <c r="AZ37" i="21"/>
  <c r="BA32" i="21"/>
  <c r="AZ44" i="21"/>
  <c r="AZ35" i="21"/>
  <c r="AZ43" i="21"/>
  <c r="AZ40" i="21"/>
  <c r="AZ34" i="21"/>
  <c r="AZ42" i="21"/>
  <c r="AZ46" i="21"/>
  <c r="AZ38" i="21"/>
  <c r="AZ39" i="21"/>
  <c r="AZ33" i="21"/>
  <c r="AZ45" i="21"/>
  <c r="AY47" i="21"/>
  <c r="D63" i="19"/>
  <c r="J63" i="19" s="1"/>
  <c r="BC116" i="1"/>
  <c r="BC115" i="1"/>
  <c r="BC117" i="1"/>
  <c r="BC120" i="1"/>
  <c r="BC118" i="1"/>
  <c r="BC124" i="1"/>
  <c r="BC123" i="1"/>
  <c r="BC122" i="1"/>
  <c r="BC121" i="1"/>
  <c r="BA110" i="1"/>
  <c r="AI110" i="1"/>
  <c r="AH110" i="1"/>
  <c r="AJ110" i="1"/>
  <c r="AM110" i="1"/>
  <c r="AK110" i="1"/>
  <c r="AC110" i="1"/>
  <c r="AG110" i="1"/>
  <c r="AF110" i="1"/>
  <c r="AE110" i="1"/>
  <c r="AB110" i="1"/>
  <c r="AL110" i="1"/>
  <c r="AA110" i="1"/>
  <c r="Z110" i="1"/>
  <c r="AD110" i="1"/>
  <c r="AN110" i="1"/>
  <c r="AO110" i="1"/>
  <c r="AP110" i="1"/>
  <c r="AQ110" i="1"/>
  <c r="AR110" i="1"/>
  <c r="AS110" i="1"/>
  <c r="AT110" i="1"/>
  <c r="AU110" i="1"/>
  <c r="AV110" i="1"/>
  <c r="AW110" i="1"/>
  <c r="AX110" i="1"/>
  <c r="AY110" i="1"/>
  <c r="AZ110" i="1"/>
  <c r="D71" i="19"/>
  <c r="J71" i="19" s="1"/>
  <c r="BB125" i="1"/>
  <c r="BC59" i="1"/>
  <c r="BC55" i="1"/>
  <c r="BC57" i="1"/>
  <c r="BC49" i="1"/>
  <c r="BD46" i="1"/>
  <c r="BD53" i="1" s="1"/>
  <c r="BC51" i="1"/>
  <c r="BC60" i="1"/>
  <c r="BC48" i="1"/>
  <c r="BC52" i="1"/>
  <c r="BC58" i="1"/>
  <c r="BC47" i="1"/>
  <c r="BC50" i="1"/>
  <c r="BC54" i="1"/>
  <c r="BC56" i="1"/>
  <c r="BD113" i="1"/>
  <c r="BD119" i="1" s="1"/>
  <c r="BC114" i="1"/>
  <c r="BC63" i="1"/>
  <c r="BB77" i="1"/>
  <c r="BB103" i="1"/>
  <c r="BB85" i="1"/>
  <c r="BB93" i="1"/>
  <c r="BB69" i="1"/>
  <c r="BB92" i="1"/>
  <c r="BB83" i="1"/>
  <c r="BB111" i="1"/>
  <c r="BB101" i="1"/>
  <c r="BB70" i="1"/>
  <c r="BB102" i="1"/>
  <c r="BB84" i="1"/>
  <c r="BB112" i="1"/>
  <c r="BB108" i="1"/>
  <c r="BB89" i="1"/>
  <c r="BB74" i="1"/>
  <c r="BB73" i="1"/>
  <c r="BB87" i="1"/>
  <c r="BB79" i="1"/>
  <c r="BB96" i="1"/>
  <c r="BB110" i="1"/>
  <c r="BB61" i="1"/>
  <c r="BC1" i="1"/>
  <c r="BB27" i="1"/>
  <c r="BB20" i="1"/>
  <c r="BB35" i="1"/>
  <c r="BB44" i="1"/>
  <c r="BB41" i="1"/>
  <c r="BB22" i="1"/>
  <c r="BB21" i="1"/>
  <c r="BB29" i="1"/>
  <c r="BB30" i="1"/>
  <c r="BB36" i="1"/>
  <c r="BB14" i="1"/>
  <c r="BB6" i="1"/>
  <c r="BB37" i="1"/>
  <c r="BB43" i="1"/>
  <c r="BB7" i="1"/>
  <c r="BB13" i="1"/>
  <c r="BB9" i="1"/>
  <c r="BB24" i="1"/>
  <c r="BB16" i="1"/>
  <c r="BB3" i="1"/>
  <c r="BB32" i="1"/>
  <c r="BB39" i="1"/>
  <c r="BB10" i="1"/>
  <c r="BB25" i="1"/>
  <c r="BB17" i="1"/>
  <c r="BB12" i="1"/>
  <c r="BB76" i="1"/>
  <c r="BB34" i="1"/>
  <c r="AZ47" i="21" l="1"/>
  <c r="BA44" i="21"/>
  <c r="BA34" i="21"/>
  <c r="BA37" i="21"/>
  <c r="BA33" i="21"/>
  <c r="BA42" i="21"/>
  <c r="BA45" i="21"/>
  <c r="BA38" i="21"/>
  <c r="BA36" i="21"/>
  <c r="BA41" i="21"/>
  <c r="BA35" i="21"/>
  <c r="BA46" i="21"/>
  <c r="BB32" i="21"/>
  <c r="BA39" i="21"/>
  <c r="BA40" i="21"/>
  <c r="BA43" i="21"/>
  <c r="Q26" i="21"/>
  <c r="S26" i="21"/>
  <c r="C63" i="19"/>
  <c r="Q81" i="1"/>
  <c r="B63" i="19"/>
  <c r="BD117" i="1"/>
  <c r="BD120" i="1"/>
  <c r="BD116" i="1"/>
  <c r="BD115" i="1"/>
  <c r="BD118" i="1"/>
  <c r="BD121" i="1"/>
  <c r="BD124" i="1"/>
  <c r="BD123" i="1"/>
  <c r="BD122" i="1"/>
  <c r="D28" i="19"/>
  <c r="J28" i="19" s="1"/>
  <c r="C20" i="19"/>
  <c r="C68" i="19"/>
  <c r="BC61" i="1"/>
  <c r="BD63" i="1"/>
  <c r="BC85" i="1"/>
  <c r="BC93" i="1"/>
  <c r="BC103" i="1"/>
  <c r="BC84" i="1"/>
  <c r="BC77" i="1"/>
  <c r="BC69" i="1"/>
  <c r="BC83" i="1"/>
  <c r="BC102" i="1"/>
  <c r="BC92" i="1"/>
  <c r="BC70" i="1"/>
  <c r="BC112" i="1"/>
  <c r="BC101" i="1"/>
  <c r="BC111" i="1"/>
  <c r="BC108" i="1"/>
  <c r="BC89" i="1"/>
  <c r="BC74" i="1"/>
  <c r="BC73" i="1"/>
  <c r="BC87" i="1"/>
  <c r="BC79" i="1"/>
  <c r="BC96" i="1"/>
  <c r="BC110" i="1"/>
  <c r="BC125" i="1"/>
  <c r="BD1" i="1"/>
  <c r="BC27" i="1"/>
  <c r="BC43" i="1"/>
  <c r="BC7" i="1"/>
  <c r="BC36" i="1"/>
  <c r="BC41" i="1"/>
  <c r="BC22" i="1"/>
  <c r="BC29" i="1"/>
  <c r="BC21" i="1"/>
  <c r="BC37" i="1"/>
  <c r="BC35" i="1"/>
  <c r="BC44" i="1"/>
  <c r="BC6" i="1"/>
  <c r="BC20" i="1"/>
  <c r="BC30" i="1"/>
  <c r="BC14" i="1"/>
  <c r="BC13" i="1"/>
  <c r="BC9" i="1"/>
  <c r="BC24" i="1"/>
  <c r="BC16" i="1"/>
  <c r="BC3" i="1"/>
  <c r="BC32" i="1"/>
  <c r="BC39" i="1"/>
  <c r="BC10" i="1"/>
  <c r="BC25" i="1"/>
  <c r="BC17" i="1"/>
  <c r="BC76" i="1"/>
  <c r="BC12" i="1"/>
  <c r="BC34" i="1"/>
  <c r="BD59" i="1"/>
  <c r="BD55" i="1"/>
  <c r="BD57" i="1"/>
  <c r="BD51" i="1"/>
  <c r="BD49" i="1"/>
  <c r="BE46" i="1"/>
  <c r="BE53" i="1" s="1"/>
  <c r="BD60" i="1"/>
  <c r="BD48" i="1"/>
  <c r="BD54" i="1"/>
  <c r="BD58" i="1"/>
  <c r="BD52" i="1"/>
  <c r="BD50" i="1"/>
  <c r="BD56" i="1"/>
  <c r="BD47" i="1"/>
  <c r="BE113" i="1"/>
  <c r="BE119" i="1" s="1"/>
  <c r="BD114" i="1"/>
  <c r="BC65" i="1" l="1"/>
  <c r="W90" i="1"/>
  <c r="BB39" i="21"/>
  <c r="BC32" i="21"/>
  <c r="BB38" i="21"/>
  <c r="BB40" i="21"/>
  <c r="BB41" i="21"/>
  <c r="BB36" i="21"/>
  <c r="BB37" i="21"/>
  <c r="BB35" i="21"/>
  <c r="BB43" i="21"/>
  <c r="BB46" i="21"/>
  <c r="BB33" i="21"/>
  <c r="BB44" i="21"/>
  <c r="BB34" i="21"/>
  <c r="BB42" i="21"/>
  <c r="BB45" i="21"/>
  <c r="BA47" i="21"/>
  <c r="D64" i="19"/>
  <c r="J64" i="19" s="1"/>
  <c r="AB65" i="1"/>
  <c r="AN65" i="1"/>
  <c r="AD65" i="1"/>
  <c r="AV65" i="1"/>
  <c r="AH65" i="1"/>
  <c r="AO65" i="1"/>
  <c r="AW65" i="1"/>
  <c r="AP65" i="1"/>
  <c r="AF65" i="1"/>
  <c r="AI65" i="1"/>
  <c r="AQ65" i="1"/>
  <c r="AM65" i="1"/>
  <c r="AE65" i="1"/>
  <c r="AJ65" i="1"/>
  <c r="AR65" i="1"/>
  <c r="AU65" i="1"/>
  <c r="AG65" i="1"/>
  <c r="AK65" i="1"/>
  <c r="AS65" i="1"/>
  <c r="AC65" i="1"/>
  <c r="AL65" i="1"/>
  <c r="AT65" i="1"/>
  <c r="AA65" i="1"/>
  <c r="AX65" i="1"/>
  <c r="AY65" i="1"/>
  <c r="AZ65" i="1"/>
  <c r="BA65" i="1"/>
  <c r="BB65" i="1"/>
  <c r="BE117" i="1"/>
  <c r="BE116" i="1"/>
  <c r="BE115" i="1"/>
  <c r="BE118" i="1"/>
  <c r="BE121" i="1"/>
  <c r="BE120" i="1"/>
  <c r="BE124" i="1"/>
  <c r="BE123" i="1"/>
  <c r="BE122" i="1"/>
  <c r="BD4" i="1"/>
  <c r="BE1" i="1"/>
  <c r="BD27" i="1"/>
  <c r="BD21" i="1"/>
  <c r="BD41" i="1"/>
  <c r="BD20" i="1"/>
  <c r="BD35" i="1"/>
  <c r="BD22" i="1"/>
  <c r="BD29" i="1"/>
  <c r="BD44" i="1"/>
  <c r="BD43" i="1"/>
  <c r="BD7" i="1"/>
  <c r="BD13" i="1"/>
  <c r="BD30" i="1"/>
  <c r="BD14" i="1"/>
  <c r="BD37" i="1"/>
  <c r="BD36" i="1"/>
  <c r="BD6" i="1"/>
  <c r="BD9" i="1"/>
  <c r="BD24" i="1"/>
  <c r="BD16" i="1"/>
  <c r="BD3" i="1"/>
  <c r="BD32" i="1"/>
  <c r="BD39" i="1"/>
  <c r="BD10" i="1"/>
  <c r="BD25" i="1"/>
  <c r="BD17" i="1"/>
  <c r="BD12" i="1"/>
  <c r="BD76" i="1"/>
  <c r="BD34" i="1"/>
  <c r="BD125" i="1"/>
  <c r="BE63" i="1"/>
  <c r="BD103" i="1"/>
  <c r="BD92" i="1"/>
  <c r="BD85" i="1"/>
  <c r="BD93" i="1"/>
  <c r="BD69" i="1"/>
  <c r="BD77" i="1"/>
  <c r="BD84" i="1"/>
  <c r="BD102" i="1"/>
  <c r="BD101" i="1"/>
  <c r="BD70" i="1"/>
  <c r="BD112" i="1"/>
  <c r="BD83" i="1"/>
  <c r="BD111" i="1"/>
  <c r="BD108" i="1"/>
  <c r="BD89" i="1"/>
  <c r="BD74" i="1"/>
  <c r="BD73" i="1"/>
  <c r="BD87" i="1"/>
  <c r="BD79" i="1"/>
  <c r="BD65" i="1"/>
  <c r="BD96" i="1"/>
  <c r="BD110" i="1"/>
  <c r="BF113" i="1"/>
  <c r="BF119" i="1" s="1"/>
  <c r="BE114" i="1"/>
  <c r="BD61" i="1"/>
  <c r="BE49" i="1"/>
  <c r="BE59" i="1"/>
  <c r="BE57" i="1"/>
  <c r="BF46" i="1"/>
  <c r="BF53" i="1" s="1"/>
  <c r="BE51" i="1"/>
  <c r="BE55" i="1"/>
  <c r="BE48" i="1"/>
  <c r="BE60" i="1"/>
  <c r="BE58" i="1"/>
  <c r="BE54" i="1"/>
  <c r="BE56" i="1"/>
  <c r="BE52" i="1"/>
  <c r="BE47" i="1"/>
  <c r="BE50" i="1"/>
  <c r="BB47" i="21" l="1"/>
  <c r="BC42" i="21"/>
  <c r="BC36" i="21"/>
  <c r="BC39" i="21"/>
  <c r="BC38" i="21"/>
  <c r="BC35" i="21"/>
  <c r="BC41" i="21"/>
  <c r="BC40" i="21"/>
  <c r="BC37" i="21"/>
  <c r="BC46" i="21"/>
  <c r="BC33" i="21"/>
  <c r="BC43" i="21"/>
  <c r="BC34" i="21"/>
  <c r="BC44" i="21"/>
  <c r="BC45" i="21"/>
  <c r="BD32" i="21"/>
  <c r="S27" i="21"/>
  <c r="Q27" i="21"/>
  <c r="C64" i="19"/>
  <c r="Q82" i="1"/>
  <c r="B64" i="19"/>
  <c r="C27" i="19"/>
  <c r="BF118" i="1"/>
  <c r="BF121" i="1"/>
  <c r="BF117" i="1"/>
  <c r="BF120" i="1"/>
  <c r="BF116" i="1"/>
  <c r="BF115" i="1"/>
  <c r="BF124" i="1"/>
  <c r="BF123" i="1"/>
  <c r="BF122" i="1"/>
  <c r="BD82" i="1"/>
  <c r="D29" i="19"/>
  <c r="J29" i="19" s="1"/>
  <c r="C21" i="19"/>
  <c r="AH4" i="1"/>
  <c r="AA4" i="1"/>
  <c r="AM4" i="1"/>
  <c r="AD4" i="1"/>
  <c r="AI4" i="1"/>
  <c r="AC4" i="1"/>
  <c r="Z4" i="1"/>
  <c r="AJ4" i="1"/>
  <c r="AQ4" i="1"/>
  <c r="AR4" i="1"/>
  <c r="AL4" i="1"/>
  <c r="AK4" i="1"/>
  <c r="AG4" i="1"/>
  <c r="AN4" i="1"/>
  <c r="AB4" i="1"/>
  <c r="AO4" i="1"/>
  <c r="AE4" i="1"/>
  <c r="AF4" i="1"/>
  <c r="AP4" i="1"/>
  <c r="AS4" i="1"/>
  <c r="AT4" i="1"/>
  <c r="AU4" i="1"/>
  <c r="AV4" i="1"/>
  <c r="AW4" i="1"/>
  <c r="AX4" i="1"/>
  <c r="AY4" i="1"/>
  <c r="AZ4" i="1"/>
  <c r="BA4" i="1"/>
  <c r="BB4" i="1"/>
  <c r="BC4" i="1"/>
  <c r="BE28" i="1"/>
  <c r="BE61" i="1"/>
  <c r="BF63" i="1"/>
  <c r="BE92" i="1"/>
  <c r="BE102" i="1"/>
  <c r="BE103" i="1"/>
  <c r="BE69" i="1"/>
  <c r="BE85" i="1"/>
  <c r="BE77" i="1"/>
  <c r="BE112" i="1"/>
  <c r="BE84" i="1"/>
  <c r="BE111" i="1"/>
  <c r="BE83" i="1"/>
  <c r="BE93" i="1"/>
  <c r="BE101" i="1"/>
  <c r="BE70" i="1"/>
  <c r="BE108" i="1"/>
  <c r="BE89" i="1"/>
  <c r="BE74" i="1"/>
  <c r="BE73" i="1"/>
  <c r="BE87" i="1"/>
  <c r="BE79" i="1"/>
  <c r="BE65" i="1"/>
  <c r="BE96" i="1"/>
  <c r="BE110" i="1"/>
  <c r="BE125" i="1"/>
  <c r="BG113" i="1"/>
  <c r="BG119" i="1" s="1"/>
  <c r="BF114" i="1"/>
  <c r="BF57" i="1"/>
  <c r="BF59" i="1"/>
  <c r="BF49" i="1"/>
  <c r="BG46" i="1"/>
  <c r="BG53" i="1" s="1"/>
  <c r="BF51" i="1"/>
  <c r="BF55" i="1"/>
  <c r="BF48" i="1"/>
  <c r="BF60" i="1"/>
  <c r="BF50" i="1"/>
  <c r="BF47" i="1"/>
  <c r="BF56" i="1"/>
  <c r="BF58" i="1"/>
  <c r="BF52" i="1"/>
  <c r="BF54" i="1"/>
  <c r="BF1" i="1"/>
  <c r="BE27" i="1"/>
  <c r="BE41" i="1"/>
  <c r="BE22" i="1"/>
  <c r="BE20" i="1"/>
  <c r="BE35" i="1"/>
  <c r="BE44" i="1"/>
  <c r="BE29" i="1"/>
  <c r="BE21" i="1"/>
  <c r="BE30" i="1"/>
  <c r="BE43" i="1"/>
  <c r="BE36" i="1"/>
  <c r="BE7" i="1"/>
  <c r="BE14" i="1"/>
  <c r="BE6" i="1"/>
  <c r="BE13" i="1"/>
  <c r="BE37" i="1"/>
  <c r="BE9" i="1"/>
  <c r="BE24" i="1"/>
  <c r="BE16" i="1"/>
  <c r="BE3" i="1"/>
  <c r="BE32" i="1"/>
  <c r="BE39" i="1"/>
  <c r="BE10" i="1"/>
  <c r="BE25" i="1"/>
  <c r="BE17" i="1"/>
  <c r="BE4" i="1"/>
  <c r="BE12" i="1"/>
  <c r="BE76" i="1"/>
  <c r="BE34" i="1"/>
  <c r="BC47" i="21" l="1"/>
  <c r="BD33" i="21"/>
  <c r="BD41" i="21"/>
  <c r="BD35" i="21"/>
  <c r="BD46" i="21"/>
  <c r="BD36" i="21"/>
  <c r="BD44" i="21"/>
  <c r="BD37" i="21"/>
  <c r="BE32" i="21"/>
  <c r="BD42" i="21"/>
  <c r="BD40" i="21"/>
  <c r="BD34" i="21"/>
  <c r="BD38" i="21"/>
  <c r="BD39" i="21"/>
  <c r="BD43" i="21"/>
  <c r="BD45" i="21"/>
  <c r="AE107" i="1"/>
  <c r="BE107" i="1"/>
  <c r="D65" i="19"/>
  <c r="J65" i="19" s="1"/>
  <c r="AS107" i="1"/>
  <c r="AC107" i="1"/>
  <c r="AJ107" i="1"/>
  <c r="AQ107" i="1"/>
  <c r="AN107" i="1"/>
  <c r="AR107" i="1"/>
  <c r="AX107" i="1"/>
  <c r="Z107" i="1"/>
  <c r="AK107" i="1"/>
  <c r="AF107" i="1"/>
  <c r="BA107" i="1"/>
  <c r="AV107" i="1"/>
  <c r="AP107" i="1"/>
  <c r="AZ107" i="1"/>
  <c r="AA107" i="1"/>
  <c r="AW107" i="1"/>
  <c r="AD107" i="1"/>
  <c r="AT107" i="1"/>
  <c r="AH107" i="1"/>
  <c r="AO107" i="1"/>
  <c r="AI107" i="1"/>
  <c r="AY107" i="1"/>
  <c r="AL107" i="1"/>
  <c r="AM107" i="1"/>
  <c r="AG107" i="1"/>
  <c r="AU107" i="1"/>
  <c r="AB107" i="1"/>
  <c r="BB107" i="1"/>
  <c r="BC107" i="1"/>
  <c r="BD107" i="1"/>
  <c r="BG117" i="1"/>
  <c r="BG120" i="1"/>
  <c r="BG116" i="1"/>
  <c r="BG115" i="1"/>
  <c r="BG122" i="1"/>
  <c r="BG118" i="1"/>
  <c r="BG124" i="1"/>
  <c r="BG121" i="1"/>
  <c r="BG123" i="1"/>
  <c r="BE82" i="1"/>
  <c r="AV82" i="1"/>
  <c r="AE82" i="1"/>
  <c r="AJ82" i="1"/>
  <c r="AW82" i="1"/>
  <c r="AN82" i="1"/>
  <c r="AH82" i="1"/>
  <c r="BC82" i="1"/>
  <c r="AU82" i="1"/>
  <c r="AG82" i="1"/>
  <c r="AP82" i="1"/>
  <c r="BB82" i="1"/>
  <c r="AT82" i="1"/>
  <c r="AO82" i="1"/>
  <c r="AL82" i="1"/>
  <c r="BA82" i="1"/>
  <c r="AS82" i="1"/>
  <c r="Z82" i="1"/>
  <c r="AB82" i="1"/>
  <c r="AZ82" i="1"/>
  <c r="AR82" i="1"/>
  <c r="AM82" i="1"/>
  <c r="AC82" i="1"/>
  <c r="AY82" i="1"/>
  <c r="AQ82" i="1"/>
  <c r="AF82" i="1"/>
  <c r="AA82" i="1"/>
  <c r="AX82" i="1"/>
  <c r="AD82" i="1"/>
  <c r="AI82" i="1"/>
  <c r="AK82" i="1"/>
  <c r="D30" i="19"/>
  <c r="J30" i="19" s="1"/>
  <c r="BC28" i="1"/>
  <c r="AY28" i="1"/>
  <c r="AM28" i="1"/>
  <c r="Z28" i="1"/>
  <c r="BB28" i="1"/>
  <c r="AI28" i="1"/>
  <c r="AH28" i="1"/>
  <c r="AL28" i="1"/>
  <c r="AS28" i="1"/>
  <c r="AN28" i="1"/>
  <c r="AJ28" i="1"/>
  <c r="AR28" i="1"/>
  <c r="AZ28" i="1"/>
  <c r="AU28" i="1"/>
  <c r="AE28" i="1"/>
  <c r="AC28" i="1"/>
  <c r="BD28" i="1"/>
  <c r="AX28" i="1"/>
  <c r="AT28" i="1"/>
  <c r="AK28" i="1"/>
  <c r="AF28" i="1"/>
  <c r="AV28" i="1"/>
  <c r="AO28" i="1"/>
  <c r="AD28" i="1"/>
  <c r="AA28" i="1"/>
  <c r="AG28" i="1"/>
  <c r="AP28" i="1"/>
  <c r="AB28" i="1"/>
  <c r="AQ28" i="1"/>
  <c r="AW28" i="1"/>
  <c r="BA28" i="1"/>
  <c r="C71" i="19"/>
  <c r="BF61" i="1"/>
  <c r="BF125" i="1"/>
  <c r="BH113" i="1"/>
  <c r="BH119" i="1" s="1"/>
  <c r="BG114" i="1"/>
  <c r="BG63" i="1"/>
  <c r="BF77" i="1"/>
  <c r="BF93" i="1"/>
  <c r="BF92" i="1"/>
  <c r="BF85" i="1"/>
  <c r="BF69" i="1"/>
  <c r="BF103" i="1"/>
  <c r="BF83" i="1"/>
  <c r="BF102" i="1"/>
  <c r="BF112" i="1"/>
  <c r="BF101" i="1"/>
  <c r="BF70" i="1"/>
  <c r="BF111" i="1"/>
  <c r="BF84" i="1"/>
  <c r="BF108" i="1"/>
  <c r="BF89" i="1"/>
  <c r="BF74" i="1"/>
  <c r="BF73" i="1"/>
  <c r="BF87" i="1"/>
  <c r="BF79" i="1"/>
  <c r="BF65" i="1"/>
  <c r="BF96" i="1"/>
  <c r="BF110" i="1"/>
  <c r="BF82" i="1"/>
  <c r="BF107" i="1"/>
  <c r="BG1" i="1"/>
  <c r="BF27" i="1"/>
  <c r="BF29" i="1"/>
  <c r="BF21" i="1"/>
  <c r="BF43" i="1"/>
  <c r="BF22" i="1"/>
  <c r="BF7" i="1"/>
  <c r="BF41" i="1"/>
  <c r="BF37" i="1"/>
  <c r="BF20" i="1"/>
  <c r="BF6" i="1"/>
  <c r="BF36" i="1"/>
  <c r="BF13" i="1"/>
  <c r="BF35" i="1"/>
  <c r="BF30" i="1"/>
  <c r="BF44" i="1"/>
  <c r="BF14" i="1"/>
  <c r="BF9" i="1"/>
  <c r="BF24" i="1"/>
  <c r="BF16" i="1"/>
  <c r="BF3" i="1"/>
  <c r="BF32" i="1"/>
  <c r="BF39" i="1"/>
  <c r="BF10" i="1"/>
  <c r="BF25" i="1"/>
  <c r="BF17" i="1"/>
  <c r="BF4" i="1"/>
  <c r="BF76" i="1"/>
  <c r="BF12" i="1"/>
  <c r="BF34" i="1"/>
  <c r="BF28" i="1"/>
  <c r="BG57" i="1"/>
  <c r="BG51" i="1"/>
  <c r="BG59" i="1"/>
  <c r="BH46" i="1"/>
  <c r="BH53" i="1" s="1"/>
  <c r="BG55" i="1"/>
  <c r="BG49" i="1"/>
  <c r="BG60" i="1"/>
  <c r="BG48" i="1"/>
  <c r="BG47" i="1"/>
  <c r="BG58" i="1"/>
  <c r="BG52" i="1"/>
  <c r="BG50" i="1"/>
  <c r="BG54" i="1"/>
  <c r="BG56" i="1"/>
  <c r="BE41" i="21" l="1"/>
  <c r="BE43" i="21"/>
  <c r="BE33" i="21"/>
  <c r="BE45" i="21"/>
  <c r="BE36" i="21"/>
  <c r="BE44" i="21"/>
  <c r="BF32" i="21"/>
  <c r="BE42" i="21"/>
  <c r="BE39" i="21"/>
  <c r="BE40" i="21"/>
  <c r="BE34" i="21"/>
  <c r="BE35" i="21"/>
  <c r="BE38" i="21"/>
  <c r="BE37" i="21"/>
  <c r="BE46" i="21"/>
  <c r="BD47" i="21"/>
  <c r="Q28" i="21"/>
  <c r="S28" i="21"/>
  <c r="D67" i="19"/>
  <c r="J67" i="19" s="1"/>
  <c r="Q83" i="1"/>
  <c r="W67" i="1" s="1"/>
  <c r="B65" i="19"/>
  <c r="C65" i="19"/>
  <c r="C28" i="19"/>
  <c r="BH115" i="1"/>
  <c r="BH118" i="1"/>
  <c r="BH121" i="1"/>
  <c r="BH117" i="1"/>
  <c r="BH120" i="1"/>
  <c r="BH116" i="1"/>
  <c r="BH122" i="1"/>
  <c r="BH124" i="1"/>
  <c r="BH123" i="1"/>
  <c r="C22" i="19"/>
  <c r="BG42" i="1"/>
  <c r="D31" i="19"/>
  <c r="J31" i="19" s="1"/>
  <c r="BH57" i="1"/>
  <c r="BH51" i="1"/>
  <c r="BH59" i="1"/>
  <c r="BH55" i="1"/>
  <c r="BI46" i="1"/>
  <c r="BI53" i="1" s="1"/>
  <c r="BH49" i="1"/>
  <c r="BH48" i="1"/>
  <c r="BH60" i="1"/>
  <c r="BH50" i="1"/>
  <c r="BH56" i="1"/>
  <c r="BH54" i="1"/>
  <c r="BH52" i="1"/>
  <c r="BH58" i="1"/>
  <c r="BH47" i="1"/>
  <c r="BG125" i="1"/>
  <c r="BH1" i="1"/>
  <c r="BG27" i="1"/>
  <c r="BG41" i="1"/>
  <c r="BG22" i="1"/>
  <c r="BG29" i="1"/>
  <c r="BG21" i="1"/>
  <c r="BG37" i="1"/>
  <c r="BG20" i="1"/>
  <c r="BG43" i="1"/>
  <c r="BG35" i="1"/>
  <c r="BG7" i="1"/>
  <c r="BG13" i="1"/>
  <c r="BG6" i="1"/>
  <c r="BG36" i="1"/>
  <c r="BG14" i="1"/>
  <c r="BG30" i="1"/>
  <c r="BG44" i="1"/>
  <c r="BG9" i="1"/>
  <c r="BG24" i="1"/>
  <c r="BG16" i="1"/>
  <c r="BG3" i="1"/>
  <c r="BG32" i="1"/>
  <c r="BG39" i="1"/>
  <c r="BG10" i="1"/>
  <c r="BG25" i="1"/>
  <c r="BG17" i="1"/>
  <c r="BG4" i="1"/>
  <c r="BG76" i="1"/>
  <c r="BG12" i="1"/>
  <c r="BG34" i="1"/>
  <c r="BG28" i="1"/>
  <c r="BH63" i="1"/>
  <c r="BG92" i="1"/>
  <c r="BG77" i="1"/>
  <c r="BG85" i="1"/>
  <c r="BG101" i="1"/>
  <c r="BG69" i="1"/>
  <c r="BG93" i="1"/>
  <c r="BG103" i="1"/>
  <c r="BG112" i="1"/>
  <c r="BG83" i="1"/>
  <c r="BG102" i="1"/>
  <c r="BG70" i="1"/>
  <c r="BG111" i="1"/>
  <c r="BG84" i="1"/>
  <c r="BG108" i="1"/>
  <c r="BG89" i="1"/>
  <c r="BG74" i="1"/>
  <c r="BG73" i="1"/>
  <c r="BG87" i="1"/>
  <c r="BG79" i="1"/>
  <c r="BG65" i="1"/>
  <c r="BG96" i="1"/>
  <c r="BG110" i="1"/>
  <c r="BG82" i="1"/>
  <c r="BG107" i="1"/>
  <c r="BI113" i="1"/>
  <c r="BI119" i="1" s="1"/>
  <c r="BH114" i="1"/>
  <c r="BG61" i="1"/>
  <c r="BG32" i="21" l="1"/>
  <c r="BF44" i="21"/>
  <c r="BF33" i="21"/>
  <c r="BF35" i="21"/>
  <c r="BF42" i="21"/>
  <c r="BF36" i="21"/>
  <c r="BF34" i="21"/>
  <c r="BF40" i="21"/>
  <c r="BF39" i="21"/>
  <c r="BF45" i="21"/>
  <c r="BF38" i="21"/>
  <c r="BF37" i="21"/>
  <c r="BF41" i="21"/>
  <c r="BF43" i="21"/>
  <c r="BF46" i="21"/>
  <c r="BE47" i="21"/>
  <c r="C67" i="19"/>
  <c r="BH105" i="1"/>
  <c r="AN90" i="1"/>
  <c r="Q84" i="1"/>
  <c r="W98" i="1" s="1"/>
  <c r="BG19" i="1"/>
  <c r="BI115" i="1"/>
  <c r="BI118" i="1"/>
  <c r="BI121" i="1"/>
  <c r="BI117" i="1"/>
  <c r="BI116" i="1"/>
  <c r="BI123" i="1"/>
  <c r="BI120" i="1"/>
  <c r="BI122" i="1"/>
  <c r="BI124" i="1"/>
  <c r="BE42" i="1"/>
  <c r="AG42" i="1"/>
  <c r="AT42" i="1"/>
  <c r="AM42" i="1"/>
  <c r="AC42" i="1"/>
  <c r="AS42" i="1"/>
  <c r="AJ42" i="1"/>
  <c r="AE42" i="1"/>
  <c r="AR42" i="1"/>
  <c r="AW42" i="1"/>
  <c r="AF42" i="1"/>
  <c r="AO42" i="1"/>
  <c r="AN42" i="1"/>
  <c r="Z42" i="1"/>
  <c r="AY42" i="1"/>
  <c r="AQ42" i="1"/>
  <c r="AV42" i="1"/>
  <c r="BF42" i="1"/>
  <c r="AX42" i="1"/>
  <c r="BD42" i="1"/>
  <c r="AD42" i="1"/>
  <c r="AA42" i="1"/>
  <c r="AU42" i="1"/>
  <c r="BB42" i="1"/>
  <c r="AK42" i="1"/>
  <c r="AB42" i="1"/>
  <c r="AP42" i="1"/>
  <c r="BA42" i="1"/>
  <c r="BC42" i="1"/>
  <c r="AL42" i="1"/>
  <c r="AZ42" i="1"/>
  <c r="AI42" i="1"/>
  <c r="AH42" i="1"/>
  <c r="BH125" i="1"/>
  <c r="BI57" i="1"/>
  <c r="BI59" i="1"/>
  <c r="BI55" i="1"/>
  <c r="BI49" i="1"/>
  <c r="BI51" i="1"/>
  <c r="BJ46" i="1"/>
  <c r="BJ53" i="1" s="1"/>
  <c r="BI60" i="1"/>
  <c r="BI48" i="1"/>
  <c r="BI47" i="1"/>
  <c r="BI54" i="1"/>
  <c r="BI52" i="1"/>
  <c r="BI50" i="1"/>
  <c r="BI58" i="1"/>
  <c r="BI56" i="1"/>
  <c r="BI63" i="1"/>
  <c r="BH93" i="1"/>
  <c r="BH69" i="1"/>
  <c r="BH83" i="1"/>
  <c r="BH92" i="1"/>
  <c r="BH103" i="1"/>
  <c r="BH84" i="1"/>
  <c r="BH85" i="1"/>
  <c r="BH77" i="1"/>
  <c r="BH112" i="1"/>
  <c r="BH111" i="1"/>
  <c r="BH70" i="1"/>
  <c r="BH101" i="1"/>
  <c r="BH102" i="1"/>
  <c r="BH108" i="1"/>
  <c r="BH89" i="1"/>
  <c r="BH74" i="1"/>
  <c r="BH73" i="1"/>
  <c r="BH87" i="1"/>
  <c r="BH79" i="1"/>
  <c r="BH65" i="1"/>
  <c r="BH96" i="1"/>
  <c r="BH110" i="1"/>
  <c r="BH82" i="1"/>
  <c r="BH107" i="1"/>
  <c r="BJ113" i="1"/>
  <c r="BJ119" i="1" s="1"/>
  <c r="BI114" i="1"/>
  <c r="BI1" i="1"/>
  <c r="BH27" i="1"/>
  <c r="BH41" i="1"/>
  <c r="BH21" i="1"/>
  <c r="BH29" i="1"/>
  <c r="BH22" i="1"/>
  <c r="BH20" i="1"/>
  <c r="BH35" i="1"/>
  <c r="BH43" i="1"/>
  <c r="BH36" i="1"/>
  <c r="BH37" i="1"/>
  <c r="BH13" i="1"/>
  <c r="BH14" i="1"/>
  <c r="BH7" i="1"/>
  <c r="BH44" i="1"/>
  <c r="BH30" i="1"/>
  <c r="BH6" i="1"/>
  <c r="BH9" i="1"/>
  <c r="BH24" i="1"/>
  <c r="BH16" i="1"/>
  <c r="BH3" i="1"/>
  <c r="BH32" i="1"/>
  <c r="BH39" i="1"/>
  <c r="BH10" i="1"/>
  <c r="BH25" i="1"/>
  <c r="BH17" i="1"/>
  <c r="BH4" i="1"/>
  <c r="BH12" i="1"/>
  <c r="BH76" i="1"/>
  <c r="BH34" i="1"/>
  <c r="BH28" i="1"/>
  <c r="BH42" i="1"/>
  <c r="BH61" i="1"/>
  <c r="BF47" i="21" l="1"/>
  <c r="BG38" i="21"/>
  <c r="BG39" i="21"/>
  <c r="BG41" i="21"/>
  <c r="BG45" i="21"/>
  <c r="BG33" i="21"/>
  <c r="BG35" i="21"/>
  <c r="BG46" i="21"/>
  <c r="BH32" i="21"/>
  <c r="BG43" i="21"/>
  <c r="BG40" i="21"/>
  <c r="BG44" i="21"/>
  <c r="BG36" i="21"/>
  <c r="BG34" i="21"/>
  <c r="BG42" i="21"/>
  <c r="BG37" i="21"/>
  <c r="BH67" i="1"/>
  <c r="BH90" i="1"/>
  <c r="BF90" i="1"/>
  <c r="AV90" i="1"/>
  <c r="AI90" i="1"/>
  <c r="AD90" i="1"/>
  <c r="BE90" i="1"/>
  <c r="AG90" i="1"/>
  <c r="BC90" i="1"/>
  <c r="BB90" i="1"/>
  <c r="BG90" i="1"/>
  <c r="BD90" i="1"/>
  <c r="AA90" i="1"/>
  <c r="AY90" i="1"/>
  <c r="AH90" i="1"/>
  <c r="AX67" i="1"/>
  <c r="AQ67" i="1"/>
  <c r="AA67" i="1"/>
  <c r="Z67" i="1"/>
  <c r="AC67" i="1"/>
  <c r="AO67" i="1"/>
  <c r="AY67" i="1"/>
  <c r="BC67" i="1"/>
  <c r="AM67" i="1"/>
  <c r="AV67" i="1"/>
  <c r="BA67" i="1"/>
  <c r="AJ67" i="1"/>
  <c r="BB67" i="1"/>
  <c r="AP67" i="1"/>
  <c r="AS67" i="1"/>
  <c r="AT67" i="1"/>
  <c r="AG67" i="1"/>
  <c r="AR67" i="1"/>
  <c r="AE67" i="1"/>
  <c r="AW67" i="1"/>
  <c r="AL67" i="1"/>
  <c r="AD67" i="1"/>
  <c r="AU67" i="1"/>
  <c r="AI67" i="1"/>
  <c r="AN67" i="1"/>
  <c r="AH67" i="1"/>
  <c r="AB67" i="1"/>
  <c r="AF67" i="1"/>
  <c r="AK67" i="1"/>
  <c r="BE67" i="1"/>
  <c r="AZ67" i="1"/>
  <c r="BF67" i="1"/>
  <c r="BG67" i="1"/>
  <c r="AF105" i="1"/>
  <c r="AB105" i="1"/>
  <c r="AQ105" i="1"/>
  <c r="AY105" i="1"/>
  <c r="AE105" i="1"/>
  <c r="AH105" i="1"/>
  <c r="AR105" i="1"/>
  <c r="AZ105" i="1"/>
  <c r="AI105" i="1"/>
  <c r="AK105" i="1"/>
  <c r="AS105" i="1"/>
  <c r="AD105" i="1"/>
  <c r="AL105" i="1"/>
  <c r="AT105" i="1"/>
  <c r="AA105" i="1"/>
  <c r="AM105" i="1"/>
  <c r="AU105" i="1"/>
  <c r="AP105" i="1"/>
  <c r="AJ105" i="1"/>
  <c r="AN105" i="1"/>
  <c r="AV105" i="1"/>
  <c r="Z105" i="1"/>
  <c r="AC105" i="1"/>
  <c r="AG105" i="1"/>
  <c r="AO105" i="1"/>
  <c r="AW105" i="1"/>
  <c r="AX105" i="1"/>
  <c r="BA105" i="1"/>
  <c r="BB105" i="1"/>
  <c r="BC105" i="1"/>
  <c r="BD105" i="1"/>
  <c r="BE105" i="1"/>
  <c r="BF105" i="1"/>
  <c r="BG105" i="1"/>
  <c r="AJ90" i="1"/>
  <c r="AO90" i="1"/>
  <c r="AW90" i="1"/>
  <c r="AX90" i="1"/>
  <c r="BD67" i="1"/>
  <c r="AB90" i="1"/>
  <c r="AE90" i="1"/>
  <c r="Z90" i="1"/>
  <c r="AU90" i="1"/>
  <c r="AK90" i="1"/>
  <c r="AZ90" i="1"/>
  <c r="AQ90" i="1"/>
  <c r="AC90" i="1"/>
  <c r="D69" i="19"/>
  <c r="J69" i="19" s="1"/>
  <c r="BA90" i="1"/>
  <c r="AM90" i="1"/>
  <c r="AR90" i="1"/>
  <c r="AL90" i="1"/>
  <c r="C69" i="19"/>
  <c r="AS90" i="1"/>
  <c r="AT90" i="1"/>
  <c r="AF90" i="1"/>
  <c r="AP90" i="1"/>
  <c r="BH19" i="1"/>
  <c r="AZ19" i="1"/>
  <c r="AJ19" i="1"/>
  <c r="AL19" i="1"/>
  <c r="AW19" i="1"/>
  <c r="AM19" i="1"/>
  <c r="AY19" i="1"/>
  <c r="AQ19" i="1"/>
  <c r="AV19" i="1"/>
  <c r="BE19" i="1"/>
  <c r="AP19" i="1"/>
  <c r="AF19" i="1"/>
  <c r="BC19" i="1"/>
  <c r="AK19" i="1"/>
  <c r="AA19" i="1"/>
  <c r="BA19" i="1"/>
  <c r="AE19" i="1"/>
  <c r="AC19" i="1"/>
  <c r="AI19" i="1"/>
  <c r="AO19" i="1"/>
  <c r="Z19" i="1"/>
  <c r="BF19" i="1"/>
  <c r="AX19" i="1"/>
  <c r="AH19" i="1"/>
  <c r="AN19" i="1"/>
  <c r="AB19" i="1"/>
  <c r="BD19" i="1"/>
  <c r="AG19" i="1"/>
  <c r="AS19" i="1"/>
  <c r="AR19" i="1"/>
  <c r="BB19" i="1"/>
  <c r="AT19" i="1"/>
  <c r="AU19" i="1"/>
  <c r="AD19" i="1"/>
  <c r="C29" i="19"/>
  <c r="BJ116" i="1"/>
  <c r="BJ115" i="1"/>
  <c r="BJ118" i="1"/>
  <c r="BJ121" i="1"/>
  <c r="BJ117" i="1"/>
  <c r="BJ120" i="1"/>
  <c r="BJ123" i="1"/>
  <c r="BJ122" i="1"/>
  <c r="BJ124" i="1"/>
  <c r="C23" i="19"/>
  <c r="BI33" i="1"/>
  <c r="D77" i="19"/>
  <c r="J77" i="19" s="1"/>
  <c r="BI61" i="1"/>
  <c r="BI125" i="1"/>
  <c r="BK113" i="1"/>
  <c r="BK119" i="1" s="1"/>
  <c r="BJ114" i="1"/>
  <c r="BJ1" i="1"/>
  <c r="BI27" i="1"/>
  <c r="BI29" i="1"/>
  <c r="BI13" i="1"/>
  <c r="BI43" i="1"/>
  <c r="BI7" i="1"/>
  <c r="BI20" i="1"/>
  <c r="BI41" i="1"/>
  <c r="BI22" i="1"/>
  <c r="BI37" i="1"/>
  <c r="BI30" i="1"/>
  <c r="BI14" i="1"/>
  <c r="BI21" i="1"/>
  <c r="BI44" i="1"/>
  <c r="BI35" i="1"/>
  <c r="BI36" i="1"/>
  <c r="BI6" i="1"/>
  <c r="BI9" i="1"/>
  <c r="BI24" i="1"/>
  <c r="BI16" i="1"/>
  <c r="BI3" i="1"/>
  <c r="BI32" i="1"/>
  <c r="BI39" i="1"/>
  <c r="BI10" i="1"/>
  <c r="BI25" i="1"/>
  <c r="BI17" i="1"/>
  <c r="BI4" i="1"/>
  <c r="BI76" i="1"/>
  <c r="BI12" i="1"/>
  <c r="BI19" i="1"/>
  <c r="BI34" i="1"/>
  <c r="BI28" i="1"/>
  <c r="BI42" i="1"/>
  <c r="BJ59" i="1"/>
  <c r="BJ57" i="1"/>
  <c r="BJ51" i="1"/>
  <c r="BJ55" i="1"/>
  <c r="BJ49" i="1"/>
  <c r="BK46" i="1"/>
  <c r="BK53" i="1" s="1"/>
  <c r="BJ60" i="1"/>
  <c r="BJ48" i="1"/>
  <c r="BJ56" i="1"/>
  <c r="BJ54" i="1"/>
  <c r="BJ52" i="1"/>
  <c r="BJ58" i="1"/>
  <c r="BJ47" i="1"/>
  <c r="BJ50" i="1"/>
  <c r="BJ63" i="1"/>
  <c r="BI83" i="1"/>
  <c r="BI69" i="1"/>
  <c r="BI77" i="1"/>
  <c r="BI84" i="1"/>
  <c r="BI102" i="1"/>
  <c r="BI112" i="1"/>
  <c r="BI85" i="1"/>
  <c r="BI93" i="1"/>
  <c r="BI103" i="1"/>
  <c r="BI101" i="1"/>
  <c r="BI111" i="1"/>
  <c r="BI70" i="1"/>
  <c r="BI92" i="1"/>
  <c r="BI108" i="1"/>
  <c r="BI89" i="1"/>
  <c r="BI74" i="1"/>
  <c r="BI73" i="1"/>
  <c r="BI87" i="1"/>
  <c r="BI79" i="1"/>
  <c r="BI65" i="1"/>
  <c r="BI96" i="1"/>
  <c r="BI105" i="1"/>
  <c r="BI110" i="1"/>
  <c r="BI82" i="1"/>
  <c r="BI107" i="1"/>
  <c r="BI90" i="1"/>
  <c r="BI67" i="1"/>
  <c r="BG47" i="21" l="1"/>
  <c r="BH37" i="21"/>
  <c r="BI32" i="21"/>
  <c r="BH46" i="21"/>
  <c r="BH40" i="21"/>
  <c r="BH43" i="21"/>
  <c r="BH36" i="21"/>
  <c r="BH44" i="21"/>
  <c r="BH35" i="21"/>
  <c r="BH41" i="21"/>
  <c r="BH42" i="21"/>
  <c r="BH34" i="21"/>
  <c r="BH38" i="21"/>
  <c r="BH39" i="21"/>
  <c r="BH33" i="21"/>
  <c r="BH45" i="21"/>
  <c r="Q85" i="1"/>
  <c r="W109" i="1" s="1"/>
  <c r="B69" i="19"/>
  <c r="BK116" i="1"/>
  <c r="BK115" i="1"/>
  <c r="BK117" i="1"/>
  <c r="BK120" i="1"/>
  <c r="BK121" i="1"/>
  <c r="BK124" i="1"/>
  <c r="BK118" i="1"/>
  <c r="BK123" i="1"/>
  <c r="BK122" i="1"/>
  <c r="BG33" i="1"/>
  <c r="AG33" i="1"/>
  <c r="AW33" i="1"/>
  <c r="AN33" i="1"/>
  <c r="BD33" i="1"/>
  <c r="AK33" i="1"/>
  <c r="BB33" i="1"/>
  <c r="AY33" i="1"/>
  <c r="BE33" i="1"/>
  <c r="AM33" i="1"/>
  <c r="AP33" i="1"/>
  <c r="AE33" i="1"/>
  <c r="AH33" i="1"/>
  <c r="AQ33" i="1"/>
  <c r="BF33" i="1"/>
  <c r="AI33" i="1"/>
  <c r="AJ33" i="1"/>
  <c r="AL33" i="1"/>
  <c r="AT33" i="1"/>
  <c r="AS33" i="1"/>
  <c r="AB33" i="1"/>
  <c r="AF33" i="1"/>
  <c r="AC33" i="1"/>
  <c r="AU33" i="1"/>
  <c r="AD33" i="1"/>
  <c r="AZ33" i="1"/>
  <c r="BC33" i="1"/>
  <c r="AA33" i="1"/>
  <c r="AX33" i="1"/>
  <c r="AV33" i="1"/>
  <c r="Z33" i="1"/>
  <c r="AR33" i="1"/>
  <c r="AO33" i="1"/>
  <c r="BA33" i="1"/>
  <c r="BH33" i="1"/>
  <c r="C30" i="19"/>
  <c r="BK1" i="1"/>
  <c r="BJ27" i="1"/>
  <c r="BJ20" i="1"/>
  <c r="BJ41" i="1"/>
  <c r="BJ22" i="1"/>
  <c r="BJ21" i="1"/>
  <c r="BJ29" i="1"/>
  <c r="BJ35" i="1"/>
  <c r="BJ36" i="1"/>
  <c r="BJ14" i="1"/>
  <c r="BJ6" i="1"/>
  <c r="BJ37" i="1"/>
  <c r="BJ13" i="1"/>
  <c r="BJ44" i="1"/>
  <c r="BJ43" i="1"/>
  <c r="BJ7" i="1"/>
  <c r="BJ30" i="1"/>
  <c r="BJ9" i="1"/>
  <c r="BJ24" i="1"/>
  <c r="BJ16" i="1"/>
  <c r="BJ3" i="1"/>
  <c r="BJ32" i="1"/>
  <c r="BJ39" i="1"/>
  <c r="BJ10" i="1"/>
  <c r="BJ25" i="1"/>
  <c r="BJ17" i="1"/>
  <c r="BJ4" i="1"/>
  <c r="BJ76" i="1"/>
  <c r="BJ12" i="1"/>
  <c r="BJ19" i="1"/>
  <c r="BJ34" i="1"/>
  <c r="BJ28" i="1"/>
  <c r="BJ42" i="1"/>
  <c r="BJ33" i="1"/>
  <c r="BL113" i="1"/>
  <c r="BL119" i="1" s="1"/>
  <c r="BK114" i="1"/>
  <c r="BK63" i="1"/>
  <c r="BJ103" i="1"/>
  <c r="BJ85" i="1"/>
  <c r="BJ93" i="1"/>
  <c r="BJ69" i="1"/>
  <c r="BJ83" i="1"/>
  <c r="BJ101" i="1"/>
  <c r="BJ111" i="1"/>
  <c r="BJ77" i="1"/>
  <c r="BJ70" i="1"/>
  <c r="BJ92" i="1"/>
  <c r="BJ112" i="1"/>
  <c r="BJ102" i="1"/>
  <c r="BJ84" i="1"/>
  <c r="BJ108" i="1"/>
  <c r="BJ89" i="1"/>
  <c r="BJ74" i="1"/>
  <c r="BJ73" i="1"/>
  <c r="BJ87" i="1"/>
  <c r="BJ79" i="1"/>
  <c r="BJ65" i="1"/>
  <c r="BJ96" i="1"/>
  <c r="BJ105" i="1"/>
  <c r="BJ110" i="1"/>
  <c r="BJ82" i="1"/>
  <c r="BJ107" i="1"/>
  <c r="BJ90" i="1"/>
  <c r="BJ67" i="1"/>
  <c r="BJ61" i="1"/>
  <c r="BK59" i="1"/>
  <c r="BK55" i="1"/>
  <c r="BK57" i="1"/>
  <c r="BK51" i="1"/>
  <c r="BK49" i="1"/>
  <c r="BL46" i="1"/>
  <c r="BL53" i="1" s="1"/>
  <c r="BK48" i="1"/>
  <c r="BK60" i="1"/>
  <c r="BK52" i="1"/>
  <c r="BK58" i="1"/>
  <c r="BK47" i="1"/>
  <c r="BK50" i="1"/>
  <c r="BK56" i="1"/>
  <c r="BK54" i="1"/>
  <c r="BJ125" i="1"/>
  <c r="BH47" i="21" l="1"/>
  <c r="BI38" i="21"/>
  <c r="BI35" i="21"/>
  <c r="BI41" i="21"/>
  <c r="BI37" i="21"/>
  <c r="BI36" i="21"/>
  <c r="BI33" i="21"/>
  <c r="BJ32" i="21"/>
  <c r="BI39" i="21"/>
  <c r="BI40" i="21"/>
  <c r="BI46" i="21"/>
  <c r="BI44" i="21"/>
  <c r="BI43" i="21"/>
  <c r="BI42" i="21"/>
  <c r="BI45" i="21"/>
  <c r="BI34" i="21"/>
  <c r="BK91" i="1"/>
  <c r="AH75" i="1"/>
  <c r="D70" i="19"/>
  <c r="J70" i="19" s="1"/>
  <c r="BL117" i="1"/>
  <c r="BL120" i="1"/>
  <c r="BL116" i="1"/>
  <c r="BL115" i="1"/>
  <c r="BL118" i="1"/>
  <c r="BL121" i="1"/>
  <c r="BL124" i="1"/>
  <c r="BL123" i="1"/>
  <c r="BL122" i="1"/>
  <c r="BJ97" i="1"/>
  <c r="D32" i="19"/>
  <c r="J32" i="19" s="1"/>
  <c r="BK40" i="1"/>
  <c r="BK61" i="1"/>
  <c r="BL63" i="1"/>
  <c r="BK77" i="1"/>
  <c r="BK85" i="1"/>
  <c r="BK93" i="1"/>
  <c r="BK102" i="1"/>
  <c r="BK112" i="1"/>
  <c r="BK69" i="1"/>
  <c r="BK92" i="1"/>
  <c r="BK103" i="1"/>
  <c r="BK84" i="1"/>
  <c r="BK70" i="1"/>
  <c r="BK83" i="1"/>
  <c r="BK111" i="1"/>
  <c r="BK101" i="1"/>
  <c r="BK108" i="1"/>
  <c r="BK89" i="1"/>
  <c r="BK74" i="1"/>
  <c r="BK73" i="1"/>
  <c r="BK87" i="1"/>
  <c r="BK79" i="1"/>
  <c r="BK65" i="1"/>
  <c r="BK96" i="1"/>
  <c r="BK105" i="1"/>
  <c r="BK110" i="1"/>
  <c r="BK82" i="1"/>
  <c r="BK107" i="1"/>
  <c r="BK90" i="1"/>
  <c r="BK67" i="1"/>
  <c r="BK125" i="1"/>
  <c r="BM113" i="1"/>
  <c r="BM119" i="1" s="1"/>
  <c r="BL114" i="1"/>
  <c r="BL59" i="1"/>
  <c r="BL55" i="1"/>
  <c r="BL57" i="1"/>
  <c r="BL51" i="1"/>
  <c r="BL49" i="1"/>
  <c r="BM46" i="1"/>
  <c r="BM53" i="1" s="1"/>
  <c r="BL48" i="1"/>
  <c r="BL60" i="1"/>
  <c r="BL47" i="1"/>
  <c r="BL58" i="1"/>
  <c r="BL50" i="1"/>
  <c r="BL56" i="1"/>
  <c r="BL52" i="1"/>
  <c r="BL54" i="1"/>
  <c r="BL1" i="1"/>
  <c r="BK27" i="1"/>
  <c r="BK22" i="1"/>
  <c r="BK41" i="1"/>
  <c r="BK29" i="1"/>
  <c r="BK21" i="1"/>
  <c r="BK37" i="1"/>
  <c r="BK20" i="1"/>
  <c r="BK35" i="1"/>
  <c r="BK7" i="1"/>
  <c r="BK36" i="1"/>
  <c r="BK44" i="1"/>
  <c r="BK6" i="1"/>
  <c r="BK30" i="1"/>
  <c r="BK14" i="1"/>
  <c r="BK43" i="1"/>
  <c r="BK13" i="1"/>
  <c r="BK9" i="1"/>
  <c r="BK24" i="1"/>
  <c r="BK16" i="1"/>
  <c r="BK3" i="1"/>
  <c r="BK32" i="1"/>
  <c r="BK39" i="1"/>
  <c r="BK10" i="1"/>
  <c r="BK25" i="1"/>
  <c r="BK17" i="1"/>
  <c r="BK4" i="1"/>
  <c r="BK12" i="1"/>
  <c r="BK76" i="1"/>
  <c r="BK19" i="1"/>
  <c r="BK34" i="1"/>
  <c r="BK28" i="1"/>
  <c r="BK42" i="1"/>
  <c r="BK33" i="1"/>
  <c r="BJ33" i="21" l="1"/>
  <c r="BJ36" i="21"/>
  <c r="BJ37" i="21"/>
  <c r="BJ35" i="21"/>
  <c r="BJ39" i="21"/>
  <c r="BK32" i="21"/>
  <c r="BJ43" i="21"/>
  <c r="BJ45" i="21"/>
  <c r="BJ40" i="21"/>
  <c r="BJ38" i="21"/>
  <c r="BJ46" i="21"/>
  <c r="BJ41" i="21"/>
  <c r="BJ44" i="21"/>
  <c r="BJ34" i="21"/>
  <c r="BJ42" i="21"/>
  <c r="BI47" i="21"/>
  <c r="AT75" i="1"/>
  <c r="AA75" i="1"/>
  <c r="AN75" i="1"/>
  <c r="BC75" i="1"/>
  <c r="Q86" i="1"/>
  <c r="BL68" i="1" s="1"/>
  <c r="BE75" i="1"/>
  <c r="AD75" i="1"/>
  <c r="AQ75" i="1"/>
  <c r="AM75" i="1"/>
  <c r="BA75" i="1"/>
  <c r="AU75" i="1"/>
  <c r="AO75" i="1"/>
  <c r="AI75" i="1"/>
  <c r="BJ75" i="1"/>
  <c r="AS75" i="1"/>
  <c r="AW75" i="1"/>
  <c r="AL75" i="1"/>
  <c r="AG75" i="1"/>
  <c r="BK75" i="1"/>
  <c r="AZ91" i="1"/>
  <c r="AU91" i="1"/>
  <c r="AJ91" i="1"/>
  <c r="AQ91" i="1"/>
  <c r="BA91" i="1"/>
  <c r="AI91" i="1"/>
  <c r="AS91" i="1"/>
  <c r="AA91" i="1"/>
  <c r="AV91" i="1"/>
  <c r="AE91" i="1"/>
  <c r="AH91" i="1"/>
  <c r="AB91" i="1"/>
  <c r="AG91" i="1"/>
  <c r="AN91" i="1"/>
  <c r="AX91" i="1"/>
  <c r="AY91" i="1"/>
  <c r="AF91" i="1"/>
  <c r="AR91" i="1"/>
  <c r="AP91" i="1"/>
  <c r="BB91" i="1"/>
  <c r="AW91" i="1"/>
  <c r="AD91" i="1"/>
  <c r="AM91" i="1"/>
  <c r="AO91" i="1"/>
  <c r="AT91" i="1"/>
  <c r="Z91" i="1"/>
  <c r="AK91" i="1"/>
  <c r="AL91" i="1"/>
  <c r="AC91" i="1"/>
  <c r="BC91" i="1"/>
  <c r="BD91" i="1"/>
  <c r="BE91" i="1"/>
  <c r="BF91" i="1"/>
  <c r="BG91" i="1"/>
  <c r="BH91" i="1"/>
  <c r="BI91" i="1"/>
  <c r="BJ91" i="1"/>
  <c r="Z75" i="1"/>
  <c r="AZ75" i="1"/>
  <c r="AR75" i="1"/>
  <c r="AP75" i="1"/>
  <c r="BI75" i="1"/>
  <c r="AX75" i="1"/>
  <c r="AB75" i="1"/>
  <c r="AE75" i="1"/>
  <c r="BD75" i="1"/>
  <c r="C70" i="19"/>
  <c r="BH75" i="1"/>
  <c r="BF75" i="1"/>
  <c r="AC75" i="1"/>
  <c r="AK75" i="1"/>
  <c r="AF75" i="1"/>
  <c r="D72" i="19"/>
  <c r="J72" i="19" s="1"/>
  <c r="BG75" i="1"/>
  <c r="AV75" i="1"/>
  <c r="AY75" i="1"/>
  <c r="AJ75" i="1"/>
  <c r="BB75" i="1"/>
  <c r="BM117" i="1"/>
  <c r="BM116" i="1"/>
  <c r="BM115" i="1"/>
  <c r="BM118" i="1"/>
  <c r="BM121" i="1"/>
  <c r="BM123" i="1"/>
  <c r="BM124" i="1"/>
  <c r="BM120" i="1"/>
  <c r="BM122" i="1"/>
  <c r="AZ97" i="1"/>
  <c r="BB97" i="1"/>
  <c r="AJ97" i="1"/>
  <c r="BK97" i="1"/>
  <c r="AT97" i="1"/>
  <c r="AM97" i="1"/>
  <c r="AB97" i="1"/>
  <c r="BE97" i="1"/>
  <c r="AV97" i="1"/>
  <c r="AI97" i="1"/>
  <c r="AD97" i="1"/>
  <c r="AH97" i="1"/>
  <c r="BH97" i="1"/>
  <c r="AP97" i="1"/>
  <c r="AE97" i="1"/>
  <c r="AS97" i="1"/>
  <c r="BC97" i="1"/>
  <c r="AO97" i="1"/>
  <c r="BI97" i="1"/>
  <c r="BA97" i="1"/>
  <c r="Z97" i="1"/>
  <c r="AF97" i="1"/>
  <c r="AY97" i="1"/>
  <c r="BG97" i="1"/>
  <c r="AQ97" i="1"/>
  <c r="AW97" i="1"/>
  <c r="AG97" i="1"/>
  <c r="AC97" i="1"/>
  <c r="BF97" i="1"/>
  <c r="AA97" i="1"/>
  <c r="AX97" i="1"/>
  <c r="AR97" i="1"/>
  <c r="AL97" i="1"/>
  <c r="BD97" i="1"/>
  <c r="AN97" i="1"/>
  <c r="AU97" i="1"/>
  <c r="AK97" i="1"/>
  <c r="D33" i="19"/>
  <c r="J33" i="19" s="1"/>
  <c r="BI40" i="1"/>
  <c r="AF40" i="1"/>
  <c r="AO40" i="1"/>
  <c r="AA40" i="1"/>
  <c r="AU40" i="1"/>
  <c r="BF40" i="1"/>
  <c r="Z40" i="1"/>
  <c r="AQ40" i="1"/>
  <c r="AJ40" i="1"/>
  <c r="AE40" i="1"/>
  <c r="BG40" i="1"/>
  <c r="AY40" i="1"/>
  <c r="AG40" i="1"/>
  <c r="AR40" i="1"/>
  <c r="AX40" i="1"/>
  <c r="AZ40" i="1"/>
  <c r="BH40" i="1"/>
  <c r="AL40" i="1"/>
  <c r="BB40" i="1"/>
  <c r="BD40" i="1"/>
  <c r="AS40" i="1"/>
  <c r="AP40" i="1"/>
  <c r="BJ40" i="1"/>
  <c r="BA40" i="1"/>
  <c r="AK40" i="1"/>
  <c r="AT40" i="1"/>
  <c r="AH40" i="1"/>
  <c r="AC40" i="1"/>
  <c r="AD40" i="1"/>
  <c r="AM40" i="1"/>
  <c r="AV40" i="1"/>
  <c r="AW40" i="1"/>
  <c r="AI40" i="1"/>
  <c r="BC40" i="1"/>
  <c r="AN40" i="1"/>
  <c r="AB40" i="1"/>
  <c r="BE40" i="1"/>
  <c r="C77" i="19"/>
  <c r="BM1" i="1"/>
  <c r="BL27" i="1"/>
  <c r="BL41" i="1"/>
  <c r="BL21" i="1"/>
  <c r="BL37" i="1"/>
  <c r="BL20" i="1"/>
  <c r="BL35" i="1"/>
  <c r="BL7" i="1"/>
  <c r="BL22" i="1"/>
  <c r="BL29" i="1"/>
  <c r="BL43" i="1"/>
  <c r="BL30" i="1"/>
  <c r="BL6" i="1"/>
  <c r="BL14" i="1"/>
  <c r="BL13" i="1"/>
  <c r="BL36" i="1"/>
  <c r="BL44" i="1"/>
  <c r="BL9" i="1"/>
  <c r="BL24" i="1"/>
  <c r="BL16" i="1"/>
  <c r="BL3" i="1"/>
  <c r="BL32" i="1"/>
  <c r="BL39" i="1"/>
  <c r="BL10" i="1"/>
  <c r="BL25" i="1"/>
  <c r="BL17" i="1"/>
  <c r="BL4" i="1"/>
  <c r="BL12" i="1"/>
  <c r="BL76" i="1"/>
  <c r="BL19" i="1"/>
  <c r="BL34" i="1"/>
  <c r="BL28" i="1"/>
  <c r="BL42" i="1"/>
  <c r="BL33" i="1"/>
  <c r="BL40" i="1"/>
  <c r="BL61" i="1"/>
  <c r="BL125" i="1"/>
  <c r="BM63" i="1"/>
  <c r="BL102" i="1"/>
  <c r="BL83" i="1"/>
  <c r="BL85" i="1"/>
  <c r="BL69" i="1"/>
  <c r="BL77" i="1"/>
  <c r="BL93" i="1"/>
  <c r="BL92" i="1"/>
  <c r="BL103" i="1"/>
  <c r="BL111" i="1"/>
  <c r="BL112" i="1"/>
  <c r="BL101" i="1"/>
  <c r="BL70" i="1"/>
  <c r="BL84" i="1"/>
  <c r="BL108" i="1"/>
  <c r="BL89" i="1"/>
  <c r="BL74" i="1"/>
  <c r="BL73" i="1"/>
  <c r="BL87" i="1"/>
  <c r="BL79" i="1"/>
  <c r="BL65" i="1"/>
  <c r="BL96" i="1"/>
  <c r="BL105" i="1"/>
  <c r="BL110" i="1"/>
  <c r="BL91" i="1"/>
  <c r="BL82" i="1"/>
  <c r="BL97" i="1"/>
  <c r="BL107" i="1"/>
  <c r="BL90" i="1"/>
  <c r="BL67" i="1"/>
  <c r="BL75" i="1"/>
  <c r="BM49" i="1"/>
  <c r="BM55" i="1"/>
  <c r="BN46" i="1"/>
  <c r="BN53" i="1" s="1"/>
  <c r="BM59" i="1"/>
  <c r="BM57" i="1"/>
  <c r="BM51" i="1"/>
  <c r="BM48" i="1"/>
  <c r="BM60" i="1"/>
  <c r="BM52" i="1"/>
  <c r="BM56" i="1"/>
  <c r="BM47" i="1"/>
  <c r="BM54" i="1"/>
  <c r="BM58" i="1"/>
  <c r="BM50" i="1"/>
  <c r="BN113" i="1"/>
  <c r="BN119" i="1" s="1"/>
  <c r="BM114" i="1"/>
  <c r="BK42" i="21" l="1"/>
  <c r="BL32" i="21"/>
  <c r="BK37" i="21"/>
  <c r="BK35" i="21"/>
  <c r="BK39" i="21"/>
  <c r="BK36" i="21"/>
  <c r="BK43" i="21"/>
  <c r="BK40" i="21"/>
  <c r="BK38" i="21"/>
  <c r="BK33" i="21"/>
  <c r="BK41" i="21"/>
  <c r="BK46" i="21"/>
  <c r="BK34" i="21"/>
  <c r="BK44" i="21"/>
  <c r="BK45" i="21"/>
  <c r="BJ47" i="21"/>
  <c r="C72" i="19"/>
  <c r="BB68" i="1"/>
  <c r="AK68" i="1"/>
  <c r="BA68" i="1"/>
  <c r="AC68" i="1"/>
  <c r="AD68" i="1"/>
  <c r="AS68" i="1"/>
  <c r="AH68" i="1"/>
  <c r="AW68" i="1"/>
  <c r="AJ68" i="1"/>
  <c r="AY68" i="1"/>
  <c r="BC68" i="1"/>
  <c r="AE68" i="1"/>
  <c r="AN68" i="1"/>
  <c r="AQ68" i="1"/>
  <c r="AL68" i="1"/>
  <c r="AF68" i="1"/>
  <c r="AP68" i="1"/>
  <c r="AV68" i="1"/>
  <c r="Z68" i="1"/>
  <c r="AZ68" i="1"/>
  <c r="AM68" i="1"/>
  <c r="BD68" i="1"/>
  <c r="AX68" i="1"/>
  <c r="AG68" i="1"/>
  <c r="AU68" i="1"/>
  <c r="AT68" i="1"/>
  <c r="AR68" i="1"/>
  <c r="AB68" i="1"/>
  <c r="AI68" i="1"/>
  <c r="AA68" i="1"/>
  <c r="AO68" i="1"/>
  <c r="BE68" i="1"/>
  <c r="BF68" i="1"/>
  <c r="BG68" i="1"/>
  <c r="BH68" i="1"/>
  <c r="BI68" i="1"/>
  <c r="BJ68" i="1"/>
  <c r="BK68" i="1"/>
  <c r="Q87" i="1"/>
  <c r="C31" i="19"/>
  <c r="BN118" i="1"/>
  <c r="BN117" i="1"/>
  <c r="BN120" i="1"/>
  <c r="BN116" i="1"/>
  <c r="BN115" i="1"/>
  <c r="BN121" i="1"/>
  <c r="BN124" i="1"/>
  <c r="BN123" i="1"/>
  <c r="BN122" i="1"/>
  <c r="AX18" i="1"/>
  <c r="BM11" i="1"/>
  <c r="D34" i="19"/>
  <c r="J34" i="19" s="1"/>
  <c r="BM61" i="1"/>
  <c r="BO113" i="1"/>
  <c r="BO119" i="1" s="1"/>
  <c r="BN114" i="1"/>
  <c r="BN57" i="1"/>
  <c r="BN59" i="1"/>
  <c r="BN55" i="1"/>
  <c r="BO46" i="1"/>
  <c r="BO53" i="1" s="1"/>
  <c r="BN49" i="1"/>
  <c r="BN51" i="1"/>
  <c r="BN60" i="1"/>
  <c r="BN48" i="1"/>
  <c r="BN54" i="1"/>
  <c r="BN50" i="1"/>
  <c r="BN47" i="1"/>
  <c r="BN58" i="1"/>
  <c r="BN56" i="1"/>
  <c r="BN52" i="1"/>
  <c r="BM125" i="1"/>
  <c r="BN63" i="1"/>
  <c r="BM103" i="1"/>
  <c r="BM85" i="1"/>
  <c r="BM69" i="1"/>
  <c r="BM77" i="1"/>
  <c r="BM102" i="1"/>
  <c r="BM112" i="1"/>
  <c r="BM83" i="1"/>
  <c r="BM92" i="1"/>
  <c r="BM84" i="1"/>
  <c r="BM111" i="1"/>
  <c r="BM93" i="1"/>
  <c r="BM101" i="1"/>
  <c r="BM70" i="1"/>
  <c r="BM108" i="1"/>
  <c r="BM89" i="1"/>
  <c r="BM74" i="1"/>
  <c r="BM73" i="1"/>
  <c r="BM87" i="1"/>
  <c r="BM79" i="1"/>
  <c r="BM65" i="1"/>
  <c r="BM96" i="1"/>
  <c r="BM105" i="1"/>
  <c r="BM110" i="1"/>
  <c r="BM91" i="1"/>
  <c r="BM68" i="1"/>
  <c r="BM82" i="1"/>
  <c r="BM97" i="1"/>
  <c r="BM107" i="1"/>
  <c r="BM90" i="1"/>
  <c r="BM67" i="1"/>
  <c r="BM75" i="1"/>
  <c r="BN1" i="1"/>
  <c r="BM27" i="1"/>
  <c r="BM41" i="1"/>
  <c r="BM22" i="1"/>
  <c r="BM20" i="1"/>
  <c r="BM29" i="1"/>
  <c r="BM21" i="1"/>
  <c r="BM43" i="1"/>
  <c r="BM36" i="1"/>
  <c r="BM35" i="1"/>
  <c r="BM7" i="1"/>
  <c r="BM13" i="1"/>
  <c r="BM37" i="1"/>
  <c r="BM14" i="1"/>
  <c r="BM6" i="1"/>
  <c r="BM44" i="1"/>
  <c r="BM30" i="1"/>
  <c r="BM9" i="1"/>
  <c r="BM24" i="1"/>
  <c r="BM16" i="1"/>
  <c r="BM3" i="1"/>
  <c r="BM32" i="1"/>
  <c r="BM39" i="1"/>
  <c r="BM10" i="1"/>
  <c r="BM25" i="1"/>
  <c r="BM17" i="1"/>
  <c r="BM4" i="1"/>
  <c r="BM76" i="1"/>
  <c r="BM12" i="1"/>
  <c r="BM19" i="1"/>
  <c r="BM34" i="1"/>
  <c r="BM28" i="1"/>
  <c r="BM42" i="1"/>
  <c r="BM33" i="1"/>
  <c r="BM40" i="1"/>
  <c r="BK47" i="21" l="1"/>
  <c r="BL46" i="21"/>
  <c r="BL35" i="21"/>
  <c r="BL44" i="21"/>
  <c r="BL42" i="21"/>
  <c r="BL40" i="21"/>
  <c r="BL34" i="21"/>
  <c r="BL43" i="21"/>
  <c r="BL36" i="21"/>
  <c r="BM32" i="21"/>
  <c r="BL37" i="21"/>
  <c r="BL41" i="21"/>
  <c r="BL38" i="21"/>
  <c r="BL39" i="21"/>
  <c r="BL33" i="21"/>
  <c r="BL45" i="21"/>
  <c r="BN100" i="1"/>
  <c r="BM80" i="1"/>
  <c r="D73" i="19"/>
  <c r="J73" i="19" s="1"/>
  <c r="BO117" i="1"/>
  <c r="BO120" i="1"/>
  <c r="BO116" i="1"/>
  <c r="BO115" i="1"/>
  <c r="BO122" i="1"/>
  <c r="BO121" i="1"/>
  <c r="BO118" i="1"/>
  <c r="BO124" i="1"/>
  <c r="BO123" i="1"/>
  <c r="BM18" i="1"/>
  <c r="AY18" i="1"/>
  <c r="AT18" i="1"/>
  <c r="AM18" i="1"/>
  <c r="Z18" i="1"/>
  <c r="AQ18" i="1"/>
  <c r="AJ18" i="1"/>
  <c r="BK18" i="1"/>
  <c r="AK18" i="1"/>
  <c r="BJ18" i="1"/>
  <c r="AS18" i="1"/>
  <c r="BL18" i="1"/>
  <c r="BI18" i="1"/>
  <c r="AF18" i="1"/>
  <c r="BH18" i="1"/>
  <c r="AP18" i="1"/>
  <c r="BD18" i="1"/>
  <c r="AE18" i="1"/>
  <c r="AA18" i="1"/>
  <c r="BC18" i="1"/>
  <c r="AZ18" i="1"/>
  <c r="AD18" i="1"/>
  <c r="BB18" i="1"/>
  <c r="AB18" i="1"/>
  <c r="AV18" i="1"/>
  <c r="AI18" i="1"/>
  <c r="BG18" i="1"/>
  <c r="AO18" i="1"/>
  <c r="AU18" i="1"/>
  <c r="BA18" i="1"/>
  <c r="AL18" i="1"/>
  <c r="BF18" i="1"/>
  <c r="AR18" i="1"/>
  <c r="AH18" i="1"/>
  <c r="AN18" i="1"/>
  <c r="AG18" i="1"/>
  <c r="BE18" i="1"/>
  <c r="AC18" i="1"/>
  <c r="AW18" i="1"/>
  <c r="BK11" i="1"/>
  <c r="AX11" i="1"/>
  <c r="AP11" i="1"/>
  <c r="BE11" i="1"/>
  <c r="AA11" i="1"/>
  <c r="AQ11" i="1"/>
  <c r="AT11" i="1"/>
  <c r="AF11" i="1"/>
  <c r="AD11" i="1"/>
  <c r="BF11" i="1"/>
  <c r="AU11" i="1"/>
  <c r="BA11" i="1"/>
  <c r="AJ11" i="1"/>
  <c r="AW11" i="1"/>
  <c r="AB11" i="1"/>
  <c r="AS11" i="1"/>
  <c r="AE11" i="1"/>
  <c r="BH11" i="1"/>
  <c r="AH11" i="1"/>
  <c r="BB11" i="1"/>
  <c r="BD11" i="1"/>
  <c r="AC11" i="1"/>
  <c r="AY11" i="1"/>
  <c r="BI11" i="1"/>
  <c r="AK11" i="1"/>
  <c r="AG11" i="1"/>
  <c r="BG11" i="1"/>
  <c r="Z11" i="1"/>
  <c r="AO11" i="1"/>
  <c r="BJ11" i="1"/>
  <c r="AR11" i="1"/>
  <c r="AL11" i="1"/>
  <c r="AI11" i="1"/>
  <c r="AZ11" i="1"/>
  <c r="BL11" i="1"/>
  <c r="BC11" i="1"/>
  <c r="AN11" i="1"/>
  <c r="AV11" i="1"/>
  <c r="AM11" i="1"/>
  <c r="BP113" i="1"/>
  <c r="BP119" i="1" s="1"/>
  <c r="BO114" i="1"/>
  <c r="BN61" i="1"/>
  <c r="BO57" i="1"/>
  <c r="BO51" i="1"/>
  <c r="BO59" i="1"/>
  <c r="BP46" i="1"/>
  <c r="BP53" i="1" s="1"/>
  <c r="BO49" i="1"/>
  <c r="BO55" i="1"/>
  <c r="BO48" i="1"/>
  <c r="BO60" i="1"/>
  <c r="BO54" i="1"/>
  <c r="BO58" i="1"/>
  <c r="BO52" i="1"/>
  <c r="BO50" i="1"/>
  <c r="BO56" i="1"/>
  <c r="BO47" i="1"/>
  <c r="BO1" i="1"/>
  <c r="BN27" i="1"/>
  <c r="BN13" i="1"/>
  <c r="BN43" i="1"/>
  <c r="BN41" i="1"/>
  <c r="BN22" i="1"/>
  <c r="BN37" i="1"/>
  <c r="BN20" i="1"/>
  <c r="BN35" i="1"/>
  <c r="BN21" i="1"/>
  <c r="BN14" i="1"/>
  <c r="BN6" i="1"/>
  <c r="BN36" i="1"/>
  <c r="BN30" i="1"/>
  <c r="BN29" i="1"/>
  <c r="BN7" i="1"/>
  <c r="BN44" i="1"/>
  <c r="BN9" i="1"/>
  <c r="BN24" i="1"/>
  <c r="BN16" i="1"/>
  <c r="BN3" i="1"/>
  <c r="BN32" i="1"/>
  <c r="BN39" i="1"/>
  <c r="BN10" i="1"/>
  <c r="BN25" i="1"/>
  <c r="BN17" i="1"/>
  <c r="BN4" i="1"/>
  <c r="BN12" i="1"/>
  <c r="BN76" i="1"/>
  <c r="BN19" i="1"/>
  <c r="BN34" i="1"/>
  <c r="BN28" i="1"/>
  <c r="BN42" i="1"/>
  <c r="BN33" i="1"/>
  <c r="BN40" i="1"/>
  <c r="BN11" i="1"/>
  <c r="BN18" i="1"/>
  <c r="BO63" i="1"/>
  <c r="BN83" i="1"/>
  <c r="BN103" i="1"/>
  <c r="BN77" i="1"/>
  <c r="BN92" i="1"/>
  <c r="BN69" i="1"/>
  <c r="BN93" i="1"/>
  <c r="BN102" i="1"/>
  <c r="BN84" i="1"/>
  <c r="BN85" i="1"/>
  <c r="BN112" i="1"/>
  <c r="BN70" i="1"/>
  <c r="BN101" i="1"/>
  <c r="BN111" i="1"/>
  <c r="BN108" i="1"/>
  <c r="BN89" i="1"/>
  <c r="BN74" i="1"/>
  <c r="BN73" i="1"/>
  <c r="BN87" i="1"/>
  <c r="BN79" i="1"/>
  <c r="BN65" i="1"/>
  <c r="BN96" i="1"/>
  <c r="BN105" i="1"/>
  <c r="BN110" i="1"/>
  <c r="BN91" i="1"/>
  <c r="BN68" i="1"/>
  <c r="BN82" i="1"/>
  <c r="BN97" i="1"/>
  <c r="BN107" i="1"/>
  <c r="BN90" i="1"/>
  <c r="BN67" i="1"/>
  <c r="BN75" i="1"/>
  <c r="BN125" i="1"/>
  <c r="BL47" i="21" l="1"/>
  <c r="BM46" i="21"/>
  <c r="BM35" i="21"/>
  <c r="BM44" i="21"/>
  <c r="BM36" i="21"/>
  <c r="BM34" i="21"/>
  <c r="BM40" i="21"/>
  <c r="BM42" i="21"/>
  <c r="BN32" i="21"/>
  <c r="BM37" i="21"/>
  <c r="BM38" i="21"/>
  <c r="BM39" i="21"/>
  <c r="BM41" i="21"/>
  <c r="BM43" i="21"/>
  <c r="BM33" i="21"/>
  <c r="BM45" i="21"/>
  <c r="C73" i="19"/>
  <c r="AD80" i="1"/>
  <c r="AP80" i="1"/>
  <c r="BF80" i="1"/>
  <c r="AT80" i="1"/>
  <c r="BC80" i="1"/>
  <c r="AV80" i="1"/>
  <c r="BN80" i="1"/>
  <c r="AB80" i="1"/>
  <c r="BK80" i="1"/>
  <c r="BG80" i="1"/>
  <c r="BA80" i="1"/>
  <c r="AN80" i="1"/>
  <c r="AZ80" i="1"/>
  <c r="AE80" i="1"/>
  <c r="AX80" i="1"/>
  <c r="AG80" i="1"/>
  <c r="BB80" i="1"/>
  <c r="Z80" i="1"/>
  <c r="BE80" i="1"/>
  <c r="AL80" i="1"/>
  <c r="BJ80" i="1"/>
  <c r="AC80" i="1"/>
  <c r="AK80" i="1"/>
  <c r="BH80" i="1"/>
  <c r="AS80" i="1"/>
  <c r="Q88" i="1"/>
  <c r="W66" i="1" s="1"/>
  <c r="AU80" i="1"/>
  <c r="AO80" i="1"/>
  <c r="BI80" i="1"/>
  <c r="AR80" i="1"/>
  <c r="BD80" i="1"/>
  <c r="AH80" i="1"/>
  <c r="AW80" i="1"/>
  <c r="AF80" i="1"/>
  <c r="AA80" i="1"/>
  <c r="AY80" i="1"/>
  <c r="BL80" i="1"/>
  <c r="AI80" i="1"/>
  <c r="AM80" i="1"/>
  <c r="AJ80" i="1"/>
  <c r="AQ80" i="1"/>
  <c r="BD100" i="1"/>
  <c r="BE100" i="1"/>
  <c r="AC100" i="1"/>
  <c r="AF100" i="1"/>
  <c r="AQ100" i="1"/>
  <c r="AO100" i="1"/>
  <c r="BC100" i="1"/>
  <c r="BA100" i="1"/>
  <c r="AX100" i="1"/>
  <c r="AY100" i="1"/>
  <c r="AU100" i="1"/>
  <c r="AS100" i="1"/>
  <c r="AN100" i="1"/>
  <c r="BF100" i="1"/>
  <c r="Z100" i="1"/>
  <c r="AW100" i="1"/>
  <c r="AL100" i="1"/>
  <c r="AK100" i="1"/>
  <c r="AA100" i="1"/>
  <c r="AZ100" i="1"/>
  <c r="AI100" i="1"/>
  <c r="AJ100" i="1"/>
  <c r="AV100" i="1"/>
  <c r="BB100" i="1"/>
  <c r="AG100" i="1"/>
  <c r="AM100" i="1"/>
  <c r="AT100" i="1"/>
  <c r="AR100" i="1"/>
  <c r="AP100" i="1"/>
  <c r="AH100" i="1"/>
  <c r="AE100" i="1"/>
  <c r="AD100" i="1"/>
  <c r="AB100" i="1"/>
  <c r="BG100" i="1"/>
  <c r="BH100" i="1"/>
  <c r="BI100" i="1"/>
  <c r="BJ100" i="1"/>
  <c r="BK100" i="1"/>
  <c r="BL100" i="1"/>
  <c r="BM100" i="1"/>
  <c r="BF5" i="1"/>
  <c r="BN5" i="1"/>
  <c r="AS5" i="1"/>
  <c r="BG5" i="1"/>
  <c r="Z5" i="1"/>
  <c r="AD5" i="1"/>
  <c r="AV5" i="1"/>
  <c r="AX5" i="1"/>
  <c r="BB5" i="1"/>
  <c r="AI5" i="1"/>
  <c r="AR5" i="1"/>
  <c r="AU5" i="1"/>
  <c r="AM5" i="1"/>
  <c r="AK5" i="1"/>
  <c r="BE5" i="1"/>
  <c r="BL5" i="1"/>
  <c r="AT5" i="1"/>
  <c r="C32" i="19"/>
  <c r="AG5" i="1"/>
  <c r="BI5" i="1"/>
  <c r="AY5" i="1"/>
  <c r="AN5" i="1"/>
  <c r="BM5" i="1"/>
  <c r="AA5" i="1"/>
  <c r="BC5" i="1"/>
  <c r="BA5" i="1"/>
  <c r="AH5" i="1"/>
  <c r="AE5" i="1"/>
  <c r="AC5" i="1"/>
  <c r="AW5" i="1"/>
  <c r="BK5" i="1"/>
  <c r="AJ5" i="1"/>
  <c r="BD5" i="1"/>
  <c r="BH5" i="1"/>
  <c r="AQ5" i="1"/>
  <c r="AF5" i="1"/>
  <c r="AL5" i="1"/>
  <c r="AZ5" i="1"/>
  <c r="AO5" i="1"/>
  <c r="BJ5" i="1"/>
  <c r="AB5" i="1"/>
  <c r="AP5" i="1"/>
  <c r="BP115" i="1"/>
  <c r="BP118" i="1"/>
  <c r="BP117" i="1"/>
  <c r="BP120" i="1"/>
  <c r="BP116" i="1"/>
  <c r="BP122" i="1"/>
  <c r="BP121" i="1"/>
  <c r="BP124" i="1"/>
  <c r="BP123" i="1"/>
  <c r="C25" i="19"/>
  <c r="BP63" i="1"/>
  <c r="BO77" i="1"/>
  <c r="BO85" i="1"/>
  <c r="BO93" i="1"/>
  <c r="BO69" i="1"/>
  <c r="BO92" i="1"/>
  <c r="BO103" i="1"/>
  <c r="BO83" i="1"/>
  <c r="BO111" i="1"/>
  <c r="BO112" i="1"/>
  <c r="BO84" i="1"/>
  <c r="BO102" i="1"/>
  <c r="BO70" i="1"/>
  <c r="BO101" i="1"/>
  <c r="BO108" i="1"/>
  <c r="BO89" i="1"/>
  <c r="BO74" i="1"/>
  <c r="BO73" i="1"/>
  <c r="BO87" i="1"/>
  <c r="BO79" i="1"/>
  <c r="BO65" i="1"/>
  <c r="BO96" i="1"/>
  <c r="BO105" i="1"/>
  <c r="BO110" i="1"/>
  <c r="BO91" i="1"/>
  <c r="BO68" i="1"/>
  <c r="BO82" i="1"/>
  <c r="BO100" i="1"/>
  <c r="BO97" i="1"/>
  <c r="BO107" i="1"/>
  <c r="BO90" i="1"/>
  <c r="BO67" i="1"/>
  <c r="BO75" i="1"/>
  <c r="BO80" i="1"/>
  <c r="BQ113" i="1"/>
  <c r="BQ119" i="1" s="1"/>
  <c r="BP114" i="1"/>
  <c r="BP57" i="1"/>
  <c r="BP51" i="1"/>
  <c r="BP59" i="1"/>
  <c r="BP55" i="1"/>
  <c r="BP49" i="1"/>
  <c r="BQ46" i="1"/>
  <c r="BQ53" i="1" s="1"/>
  <c r="BP48" i="1"/>
  <c r="BP60" i="1"/>
  <c r="BP47" i="1"/>
  <c r="BP52" i="1"/>
  <c r="BP56" i="1"/>
  <c r="BP54" i="1"/>
  <c r="BP58" i="1"/>
  <c r="BP50" i="1"/>
  <c r="BP1" i="1"/>
  <c r="BO27" i="1"/>
  <c r="BO41" i="1"/>
  <c r="BO29" i="1"/>
  <c r="BO21" i="1"/>
  <c r="BO22" i="1"/>
  <c r="BO37" i="1"/>
  <c r="BO20" i="1"/>
  <c r="BO35" i="1"/>
  <c r="BO7" i="1"/>
  <c r="BO43" i="1"/>
  <c r="BO13" i="1"/>
  <c r="BO36" i="1"/>
  <c r="BO14" i="1"/>
  <c r="BO30" i="1"/>
  <c r="BO6" i="1"/>
  <c r="BO44" i="1"/>
  <c r="BO5" i="1"/>
  <c r="BO9" i="1"/>
  <c r="BO24" i="1"/>
  <c r="BO16" i="1"/>
  <c r="BO3" i="1"/>
  <c r="BO32" i="1"/>
  <c r="BO39" i="1"/>
  <c r="BO10" i="1"/>
  <c r="BO25" i="1"/>
  <c r="BO17" i="1"/>
  <c r="BO4" i="1"/>
  <c r="BO76" i="1"/>
  <c r="BO12" i="1"/>
  <c r="BO19" i="1"/>
  <c r="BO34" i="1"/>
  <c r="BO28" i="1"/>
  <c r="BO42" i="1"/>
  <c r="BO33" i="1"/>
  <c r="BO40" i="1"/>
  <c r="BO11" i="1"/>
  <c r="BO18" i="1"/>
  <c r="BO61" i="1"/>
  <c r="BO125" i="1"/>
  <c r="BM47" i="21" l="1"/>
  <c r="BN46" i="21"/>
  <c r="BN35" i="21"/>
  <c r="BN44" i="21"/>
  <c r="BN36" i="21"/>
  <c r="BN42" i="21"/>
  <c r="BN41" i="21"/>
  <c r="BN34" i="21"/>
  <c r="BO32" i="21"/>
  <c r="BN37" i="21"/>
  <c r="BN43" i="21"/>
  <c r="BN40" i="21"/>
  <c r="BN38" i="21"/>
  <c r="BN39" i="21"/>
  <c r="BN33" i="21"/>
  <c r="BN45" i="21"/>
  <c r="BI66" i="1"/>
  <c r="D74" i="19"/>
  <c r="J74" i="19" s="1"/>
  <c r="BQ115" i="1"/>
  <c r="BQ118" i="1"/>
  <c r="BQ117" i="1"/>
  <c r="BQ116" i="1"/>
  <c r="BQ123" i="1"/>
  <c r="BQ122" i="1"/>
  <c r="BQ121" i="1"/>
  <c r="BQ120" i="1"/>
  <c r="BQ124" i="1"/>
  <c r="C26" i="19"/>
  <c r="C33" i="19"/>
  <c r="BR113" i="1"/>
  <c r="BR119" i="1" s="1"/>
  <c r="BQ114" i="1"/>
  <c r="BQ57" i="1"/>
  <c r="BQ59" i="1"/>
  <c r="BQ55" i="1"/>
  <c r="BQ49" i="1"/>
  <c r="BQ51" i="1"/>
  <c r="BR46" i="1"/>
  <c r="BR53" i="1" s="1"/>
  <c r="BQ60" i="1"/>
  <c r="BQ48" i="1"/>
  <c r="BQ47" i="1"/>
  <c r="BQ56" i="1"/>
  <c r="BQ50" i="1"/>
  <c r="BQ58" i="1"/>
  <c r="BQ52" i="1"/>
  <c r="BQ54" i="1"/>
  <c r="BQ1" i="1"/>
  <c r="BP27" i="1"/>
  <c r="BP21" i="1"/>
  <c r="BP29" i="1"/>
  <c r="BP20" i="1"/>
  <c r="BP22" i="1"/>
  <c r="BP43" i="1"/>
  <c r="BP37" i="1"/>
  <c r="BP36" i="1"/>
  <c r="BP35" i="1"/>
  <c r="BP41" i="1"/>
  <c r="BP5" i="1"/>
  <c r="BP13" i="1"/>
  <c r="BP7" i="1"/>
  <c r="BP44" i="1"/>
  <c r="BP14" i="1"/>
  <c r="BP30" i="1"/>
  <c r="BP6" i="1"/>
  <c r="BP9" i="1"/>
  <c r="BP24" i="1"/>
  <c r="BP16" i="1"/>
  <c r="BP3" i="1"/>
  <c r="BP32" i="1"/>
  <c r="BP39" i="1"/>
  <c r="BP10" i="1"/>
  <c r="BP25" i="1"/>
  <c r="BP17" i="1"/>
  <c r="BP4" i="1"/>
  <c r="BP12" i="1"/>
  <c r="BP76" i="1"/>
  <c r="BP19" i="1"/>
  <c r="BP34" i="1"/>
  <c r="BP28" i="1"/>
  <c r="BP42" i="1"/>
  <c r="BP33" i="1"/>
  <c r="BP40" i="1"/>
  <c r="BP11" i="1"/>
  <c r="BP18" i="1"/>
  <c r="BP61" i="1"/>
  <c r="BP125" i="1"/>
  <c r="BQ63" i="1"/>
  <c r="BP93" i="1"/>
  <c r="BP112" i="1"/>
  <c r="BP85" i="1"/>
  <c r="BP69" i="1"/>
  <c r="BP77" i="1"/>
  <c r="BP83" i="1"/>
  <c r="BP103" i="1"/>
  <c r="BP84" i="1"/>
  <c r="BP102" i="1"/>
  <c r="BP101" i="1"/>
  <c r="BP70" i="1"/>
  <c r="BP111" i="1"/>
  <c r="BP92" i="1"/>
  <c r="BP108" i="1"/>
  <c r="BP89" i="1"/>
  <c r="BP74" i="1"/>
  <c r="BP73" i="1"/>
  <c r="BP87" i="1"/>
  <c r="BP79" i="1"/>
  <c r="BP65" i="1"/>
  <c r="BP96" i="1"/>
  <c r="BP105" i="1"/>
  <c r="BP110" i="1"/>
  <c r="BP91" i="1"/>
  <c r="BP68" i="1"/>
  <c r="BP82" i="1"/>
  <c r="BP100" i="1"/>
  <c r="BP97" i="1"/>
  <c r="BP107" i="1"/>
  <c r="BP90" i="1"/>
  <c r="BP67" i="1"/>
  <c r="BP75" i="1"/>
  <c r="BP80" i="1"/>
  <c r="BO41" i="21" l="1"/>
  <c r="BO45" i="21"/>
  <c r="BO37" i="21"/>
  <c r="BO33" i="21"/>
  <c r="BO36" i="21"/>
  <c r="BO46" i="21"/>
  <c r="BO35" i="21"/>
  <c r="BO43" i="21"/>
  <c r="BO40" i="21"/>
  <c r="BO44" i="21"/>
  <c r="BP32" i="21"/>
  <c r="BO34" i="21"/>
  <c r="BO42" i="21"/>
  <c r="BO38" i="21"/>
  <c r="BO39" i="21"/>
  <c r="BN47" i="21"/>
  <c r="C74" i="19"/>
  <c r="BP66" i="1"/>
  <c r="AC66" i="1"/>
  <c r="AF66" i="1"/>
  <c r="AK66" i="1"/>
  <c r="AT66" i="1"/>
  <c r="AP66" i="1"/>
  <c r="AM66" i="1"/>
  <c r="BN66" i="1"/>
  <c r="BJ66" i="1"/>
  <c r="AV66" i="1"/>
  <c r="BK66" i="1"/>
  <c r="AN66" i="1"/>
  <c r="AG66" i="1"/>
  <c r="BH66" i="1"/>
  <c r="AR66" i="1"/>
  <c r="AX66" i="1"/>
  <c r="AJ66" i="1"/>
  <c r="BD66" i="1"/>
  <c r="BC66" i="1"/>
  <c r="BF66" i="1"/>
  <c r="BB66" i="1"/>
  <c r="BO66" i="1"/>
  <c r="Q89" i="1"/>
  <c r="BM66" i="1"/>
  <c r="Z66" i="1"/>
  <c r="AA66" i="1"/>
  <c r="AO66" i="1"/>
  <c r="AW66" i="1"/>
  <c r="BL66" i="1"/>
  <c r="AH66" i="1"/>
  <c r="AD66" i="1"/>
  <c r="AL66" i="1"/>
  <c r="AB66" i="1"/>
  <c r="AZ66" i="1"/>
  <c r="AY66" i="1"/>
  <c r="BA66" i="1"/>
  <c r="BE66" i="1"/>
  <c r="AQ66" i="1"/>
  <c r="AI66" i="1"/>
  <c r="AU66" i="1"/>
  <c r="BG66" i="1"/>
  <c r="AE66" i="1"/>
  <c r="AS66" i="1"/>
  <c r="BR116" i="1"/>
  <c r="BR115" i="1"/>
  <c r="BR118" i="1"/>
  <c r="BR117" i="1"/>
  <c r="BR120" i="1"/>
  <c r="BR123" i="1"/>
  <c r="BR122" i="1"/>
  <c r="BR121" i="1"/>
  <c r="BR124" i="1"/>
  <c r="BO26" i="1"/>
  <c r="BR63" i="1"/>
  <c r="BQ83" i="1"/>
  <c r="BQ77" i="1"/>
  <c r="BQ92" i="1"/>
  <c r="BQ102" i="1"/>
  <c r="BQ112" i="1"/>
  <c r="BQ85" i="1"/>
  <c r="BQ103" i="1"/>
  <c r="BQ93" i="1"/>
  <c r="BQ69" i="1"/>
  <c r="BQ70" i="1"/>
  <c r="BQ101" i="1"/>
  <c r="BQ111" i="1"/>
  <c r="BQ84" i="1"/>
  <c r="BQ108" i="1"/>
  <c r="BQ89" i="1"/>
  <c r="BQ74" i="1"/>
  <c r="BQ73" i="1"/>
  <c r="BQ87" i="1"/>
  <c r="BQ79" i="1"/>
  <c r="BQ65" i="1"/>
  <c r="BQ96" i="1"/>
  <c r="BQ105" i="1"/>
  <c r="BQ110" i="1"/>
  <c r="BQ91" i="1"/>
  <c r="BQ68" i="1"/>
  <c r="BQ82" i="1"/>
  <c r="BQ100" i="1"/>
  <c r="BQ97" i="1"/>
  <c r="BQ107" i="1"/>
  <c r="BQ90" i="1"/>
  <c r="BQ67" i="1"/>
  <c r="BQ75" i="1"/>
  <c r="BQ80" i="1"/>
  <c r="BQ66" i="1"/>
  <c r="BS113" i="1"/>
  <c r="BS119" i="1" s="1"/>
  <c r="BR114" i="1"/>
  <c r="BR59" i="1"/>
  <c r="BR51" i="1"/>
  <c r="BS46" i="1"/>
  <c r="BS53" i="1" s="1"/>
  <c r="BR49" i="1"/>
  <c r="BR57" i="1"/>
  <c r="BR55" i="1"/>
  <c r="BR48" i="1"/>
  <c r="BR60" i="1"/>
  <c r="BR52" i="1"/>
  <c r="BR50" i="1"/>
  <c r="BR58" i="1"/>
  <c r="BR54" i="1"/>
  <c r="BR47" i="1"/>
  <c r="BR56" i="1"/>
  <c r="BQ61" i="1"/>
  <c r="BR1" i="1"/>
  <c r="BQ27" i="1"/>
  <c r="BQ29" i="1"/>
  <c r="BQ43" i="1"/>
  <c r="BQ7" i="1"/>
  <c r="BQ37" i="1"/>
  <c r="BQ36" i="1"/>
  <c r="BQ13" i="1"/>
  <c r="BQ22" i="1"/>
  <c r="BQ20" i="1"/>
  <c r="BQ35" i="1"/>
  <c r="BQ41" i="1"/>
  <c r="BQ5" i="1"/>
  <c r="BQ21" i="1"/>
  <c r="BQ30" i="1"/>
  <c r="BQ14" i="1"/>
  <c r="BQ6" i="1"/>
  <c r="BQ44" i="1"/>
  <c r="BQ9" i="1"/>
  <c r="BQ24" i="1"/>
  <c r="BQ16" i="1"/>
  <c r="BQ3" i="1"/>
  <c r="BQ32" i="1"/>
  <c r="BQ39" i="1"/>
  <c r="BQ10" i="1"/>
  <c r="BQ25" i="1"/>
  <c r="BQ17" i="1"/>
  <c r="BQ4" i="1"/>
  <c r="BQ76" i="1"/>
  <c r="BQ12" i="1"/>
  <c r="BQ19" i="1"/>
  <c r="BQ34" i="1"/>
  <c r="BQ28" i="1"/>
  <c r="BQ42" i="1"/>
  <c r="BQ33" i="1"/>
  <c r="BQ40" i="1"/>
  <c r="BQ11" i="1"/>
  <c r="BQ18" i="1"/>
  <c r="BQ125" i="1"/>
  <c r="W72" i="1" l="1"/>
  <c r="W88" i="1"/>
  <c r="BR88" i="1" s="1"/>
  <c r="BP35" i="21"/>
  <c r="BP46" i="21"/>
  <c r="BP36" i="21"/>
  <c r="BP34" i="21"/>
  <c r="BQ32" i="21"/>
  <c r="BP44" i="21"/>
  <c r="BP33" i="21"/>
  <c r="BP40" i="21"/>
  <c r="BP39" i="21"/>
  <c r="BP45" i="21"/>
  <c r="BP42" i="21"/>
  <c r="BP41" i="21"/>
  <c r="BP38" i="21"/>
  <c r="BP37" i="21"/>
  <c r="BP43" i="21"/>
  <c r="BO47" i="21"/>
  <c r="BJ95" i="1"/>
  <c r="BQ95" i="1"/>
  <c r="BC95" i="1"/>
  <c r="AH95" i="1"/>
  <c r="Z95" i="1"/>
  <c r="AK95" i="1"/>
  <c r="AS95" i="1"/>
  <c r="BB95" i="1"/>
  <c r="AI95" i="1"/>
  <c r="AU95" i="1"/>
  <c r="AO95" i="1"/>
  <c r="BE95" i="1"/>
  <c r="AF95" i="1"/>
  <c r="AM95" i="1"/>
  <c r="AG95" i="1"/>
  <c r="BF95" i="1"/>
  <c r="AN95" i="1"/>
  <c r="AW95" i="1"/>
  <c r="BI95" i="1"/>
  <c r="AQ95" i="1"/>
  <c r="BA95" i="1"/>
  <c r="AA95" i="1"/>
  <c r="AE95" i="1"/>
  <c r="AC95" i="1"/>
  <c r="AY95" i="1"/>
  <c r="BK95" i="1"/>
  <c r="BH95" i="1"/>
  <c r="AJ95" i="1"/>
  <c r="AZ95" i="1"/>
  <c r="BD95" i="1"/>
  <c r="AV95" i="1"/>
  <c r="AP95" i="1"/>
  <c r="AD95" i="1"/>
  <c r="AB95" i="1"/>
  <c r="BG95" i="1"/>
  <c r="AX95" i="1"/>
  <c r="AR95" i="1"/>
  <c r="AL95" i="1"/>
  <c r="AT95" i="1"/>
  <c r="BL95" i="1"/>
  <c r="BM95" i="1"/>
  <c r="BN95" i="1"/>
  <c r="BO95" i="1"/>
  <c r="BP95" i="1"/>
  <c r="D75" i="19"/>
  <c r="J75" i="19" s="1"/>
  <c r="BQ99" i="1"/>
  <c r="BS116" i="1"/>
  <c r="BS115" i="1"/>
  <c r="BS117" i="1"/>
  <c r="BS120" i="1"/>
  <c r="BS124" i="1"/>
  <c r="BS118" i="1"/>
  <c r="BS123" i="1"/>
  <c r="BS122" i="1"/>
  <c r="BS121" i="1"/>
  <c r="AH26" i="1"/>
  <c r="AQ26" i="1"/>
  <c r="BM26" i="1"/>
  <c r="BA26" i="1"/>
  <c r="AY26" i="1"/>
  <c r="AT26" i="1"/>
  <c r="AA26" i="1"/>
  <c r="AK26" i="1"/>
  <c r="AI26" i="1"/>
  <c r="AU26" i="1"/>
  <c r="BE26" i="1"/>
  <c r="BQ26" i="1"/>
  <c r="AF26" i="1"/>
  <c r="BD26" i="1"/>
  <c r="BH26" i="1"/>
  <c r="AW26" i="1"/>
  <c r="AL26" i="1"/>
  <c r="BC26" i="1"/>
  <c r="BI26" i="1"/>
  <c r="AZ26" i="1"/>
  <c r="AB26" i="1"/>
  <c r="AE26" i="1"/>
  <c r="AN26" i="1"/>
  <c r="AD26" i="1"/>
  <c r="BB26" i="1"/>
  <c r="BG26" i="1"/>
  <c r="AG26" i="1"/>
  <c r="BN26" i="1"/>
  <c r="AX26" i="1"/>
  <c r="AC26" i="1"/>
  <c r="AO26" i="1"/>
  <c r="BF26" i="1"/>
  <c r="BJ26" i="1"/>
  <c r="AS26" i="1"/>
  <c r="AP26" i="1"/>
  <c r="BL26" i="1"/>
  <c r="Z26" i="1"/>
  <c r="AJ26" i="1"/>
  <c r="BK26" i="1"/>
  <c r="AR26" i="1"/>
  <c r="AM26" i="1"/>
  <c r="AV26" i="1"/>
  <c r="BP26" i="1"/>
  <c r="Z99" i="1"/>
  <c r="AA99" i="1"/>
  <c r="AB99" i="1"/>
  <c r="AC99" i="1"/>
  <c r="AD99" i="1"/>
  <c r="AE99" i="1"/>
  <c r="AF99" i="1"/>
  <c r="AG99" i="1"/>
  <c r="AH99" i="1"/>
  <c r="AI99" i="1"/>
  <c r="AJ99" i="1"/>
  <c r="AK99" i="1"/>
  <c r="AL99" i="1"/>
  <c r="AM99" i="1"/>
  <c r="AN99" i="1"/>
  <c r="AO99" i="1"/>
  <c r="AP99" i="1"/>
  <c r="AQ99" i="1"/>
  <c r="AR99" i="1"/>
  <c r="AS99" i="1"/>
  <c r="AT99" i="1"/>
  <c r="AU99" i="1"/>
  <c r="AV99" i="1"/>
  <c r="AW99" i="1"/>
  <c r="AX99" i="1"/>
  <c r="AY99" i="1"/>
  <c r="AZ99" i="1"/>
  <c r="BA99" i="1"/>
  <c r="BB99" i="1"/>
  <c r="BC99" i="1"/>
  <c r="BD99" i="1"/>
  <c r="BE99" i="1"/>
  <c r="BF99" i="1"/>
  <c r="BG99" i="1"/>
  <c r="BH99" i="1"/>
  <c r="BI99" i="1"/>
  <c r="BJ99" i="1"/>
  <c r="BK99" i="1"/>
  <c r="BL99" i="1"/>
  <c r="BM99" i="1"/>
  <c r="BN99" i="1"/>
  <c r="BO99" i="1"/>
  <c r="BP99" i="1"/>
  <c r="BR61" i="1"/>
  <c r="BT113" i="1"/>
  <c r="BT119" i="1" s="1"/>
  <c r="BS114" i="1"/>
  <c r="BS59" i="1"/>
  <c r="BS55" i="1"/>
  <c r="BS57" i="1"/>
  <c r="BS51" i="1"/>
  <c r="BT46" i="1"/>
  <c r="BT53" i="1" s="1"/>
  <c r="BS49" i="1"/>
  <c r="BS48" i="1"/>
  <c r="BS60" i="1"/>
  <c r="BS52" i="1"/>
  <c r="BS58" i="1"/>
  <c r="BS47" i="1"/>
  <c r="BS50" i="1"/>
  <c r="BS56" i="1"/>
  <c r="BS54" i="1"/>
  <c r="BS1" i="1"/>
  <c r="BR27" i="1"/>
  <c r="BR20" i="1"/>
  <c r="BR41" i="1"/>
  <c r="BR22" i="1"/>
  <c r="BR21" i="1"/>
  <c r="BR29" i="1"/>
  <c r="BR7" i="1"/>
  <c r="BR5" i="1"/>
  <c r="BR37" i="1"/>
  <c r="BR44" i="1"/>
  <c r="BR43" i="1"/>
  <c r="BR13" i="1"/>
  <c r="BR30" i="1"/>
  <c r="BR14" i="1"/>
  <c r="BR6" i="1"/>
  <c r="BR35" i="1"/>
  <c r="BR36" i="1"/>
  <c r="BR9" i="1"/>
  <c r="BR24" i="1"/>
  <c r="BR16" i="1"/>
  <c r="BR3" i="1"/>
  <c r="BR32" i="1"/>
  <c r="BR39" i="1"/>
  <c r="BR10" i="1"/>
  <c r="BR25" i="1"/>
  <c r="BR17" i="1"/>
  <c r="BR4" i="1"/>
  <c r="BR12" i="1"/>
  <c r="BR76" i="1"/>
  <c r="BR19" i="1"/>
  <c r="BR34" i="1"/>
  <c r="BR28" i="1"/>
  <c r="BR42" i="1"/>
  <c r="BR33" i="1"/>
  <c r="BR40" i="1"/>
  <c r="BR11" i="1"/>
  <c r="BR26" i="1"/>
  <c r="BR18" i="1"/>
  <c r="BR125" i="1"/>
  <c r="BS63" i="1"/>
  <c r="BR99" i="1"/>
  <c r="BR85" i="1"/>
  <c r="BR93" i="1"/>
  <c r="BR84" i="1"/>
  <c r="BR92" i="1"/>
  <c r="BR83" i="1"/>
  <c r="BR101" i="1"/>
  <c r="BR77" i="1"/>
  <c r="BR69" i="1"/>
  <c r="BR102" i="1"/>
  <c r="BR112" i="1"/>
  <c r="BR70" i="1"/>
  <c r="BR103" i="1"/>
  <c r="BR111" i="1"/>
  <c r="BR108" i="1"/>
  <c r="BR89" i="1"/>
  <c r="BR74" i="1"/>
  <c r="BR73" i="1"/>
  <c r="BR87" i="1"/>
  <c r="BR79" i="1"/>
  <c r="BR65" i="1"/>
  <c r="BR96" i="1"/>
  <c r="BR105" i="1"/>
  <c r="BR110" i="1"/>
  <c r="BR91" i="1"/>
  <c r="BR68" i="1"/>
  <c r="BR82" i="1"/>
  <c r="BR100" i="1"/>
  <c r="BR97" i="1"/>
  <c r="BR107" i="1"/>
  <c r="BR90" i="1"/>
  <c r="BR67" i="1"/>
  <c r="BR75" i="1"/>
  <c r="BR80" i="1"/>
  <c r="BR66" i="1"/>
  <c r="BR95" i="1"/>
  <c r="AD88" i="1" l="1"/>
  <c r="BE88" i="1"/>
  <c r="AF88" i="1"/>
  <c r="BJ88" i="1"/>
  <c r="AV88" i="1"/>
  <c r="BO88" i="1"/>
  <c r="AI88" i="1"/>
  <c r="AE88" i="1"/>
  <c r="AY88" i="1"/>
  <c r="AH88" i="1"/>
  <c r="AC88" i="1"/>
  <c r="AZ88" i="1"/>
  <c r="AM88" i="1"/>
  <c r="AJ88" i="1"/>
  <c r="AO88" i="1"/>
  <c r="AU88" i="1"/>
  <c r="AN88" i="1"/>
  <c r="AT88" i="1"/>
  <c r="BI88" i="1"/>
  <c r="Z88" i="1"/>
  <c r="AK88" i="1"/>
  <c r="BQ88" i="1"/>
  <c r="AS88" i="1"/>
  <c r="BK88" i="1"/>
  <c r="BA88" i="1"/>
  <c r="AL88" i="1"/>
  <c r="BH88" i="1"/>
  <c r="AW88" i="1"/>
  <c r="BM88" i="1"/>
  <c r="BP88" i="1"/>
  <c r="BC88" i="1"/>
  <c r="BL88" i="1"/>
  <c r="BF88" i="1"/>
  <c r="AB88" i="1"/>
  <c r="BB88" i="1"/>
  <c r="AG88" i="1"/>
  <c r="BN88" i="1"/>
  <c r="AQ88" i="1"/>
  <c r="AX88" i="1"/>
  <c r="AA88" i="1"/>
  <c r="AP88" i="1"/>
  <c r="AR88" i="1"/>
  <c r="BD88" i="1"/>
  <c r="BG88" i="1"/>
  <c r="BP47" i="21"/>
  <c r="BQ42" i="21"/>
  <c r="BQ45" i="21"/>
  <c r="BQ38" i="21"/>
  <c r="BQ36" i="21"/>
  <c r="BQ39" i="21"/>
  <c r="BQ35" i="21"/>
  <c r="BQ40" i="21"/>
  <c r="BQ33" i="21"/>
  <c r="BQ44" i="21"/>
  <c r="BR32" i="21"/>
  <c r="BQ43" i="21"/>
  <c r="BQ46" i="21"/>
  <c r="BQ41" i="21"/>
  <c r="BQ37" i="21"/>
  <c r="BQ34" i="21"/>
  <c r="C75" i="19"/>
  <c r="D76" i="19"/>
  <c r="J76" i="19" s="1"/>
  <c r="C34" i="19"/>
  <c r="BT117" i="1"/>
  <c r="BT120" i="1"/>
  <c r="BT116" i="1"/>
  <c r="BT115" i="1"/>
  <c r="BT118" i="1"/>
  <c r="BT121" i="1"/>
  <c r="BT124" i="1"/>
  <c r="BT123" i="1"/>
  <c r="BT122" i="1"/>
  <c r="BT63" i="1"/>
  <c r="BS93" i="1"/>
  <c r="BS99" i="1"/>
  <c r="BS77" i="1"/>
  <c r="BS103" i="1"/>
  <c r="BS83" i="1"/>
  <c r="BS69" i="1"/>
  <c r="BS92" i="1"/>
  <c r="BS112" i="1"/>
  <c r="BS85" i="1"/>
  <c r="BS102" i="1"/>
  <c r="BS70" i="1"/>
  <c r="BS111" i="1"/>
  <c r="BS84" i="1"/>
  <c r="BS101" i="1"/>
  <c r="BS108" i="1"/>
  <c r="BS89" i="1"/>
  <c r="BS74" i="1"/>
  <c r="BS73" i="1"/>
  <c r="BS87" i="1"/>
  <c r="BS79" i="1"/>
  <c r="BS65" i="1"/>
  <c r="BS96" i="1"/>
  <c r="BS105" i="1"/>
  <c r="BS110" i="1"/>
  <c r="BS91" i="1"/>
  <c r="BS68" i="1"/>
  <c r="BS82" i="1"/>
  <c r="BS100" i="1"/>
  <c r="BS97" i="1"/>
  <c r="BS107" i="1"/>
  <c r="BS90" i="1"/>
  <c r="BS67" i="1"/>
  <c r="BS75" i="1"/>
  <c r="BS88" i="1"/>
  <c r="BS80" i="1"/>
  <c r="BS66" i="1"/>
  <c r="BS95" i="1"/>
  <c r="BT59" i="1"/>
  <c r="BT55" i="1"/>
  <c r="BT57" i="1"/>
  <c r="BT51" i="1"/>
  <c r="BU46" i="1"/>
  <c r="BU53" i="1" s="1"/>
  <c r="BT49" i="1"/>
  <c r="BT60" i="1"/>
  <c r="BT48" i="1"/>
  <c r="BT50" i="1"/>
  <c r="BT52" i="1"/>
  <c r="BT58" i="1"/>
  <c r="BT56" i="1"/>
  <c r="BT54" i="1"/>
  <c r="BT47" i="1"/>
  <c r="BS61" i="1"/>
  <c r="BT1" i="1"/>
  <c r="BS27" i="1"/>
  <c r="BS41" i="1"/>
  <c r="BS22" i="1"/>
  <c r="BS29" i="1"/>
  <c r="BS21" i="1"/>
  <c r="BS5" i="1"/>
  <c r="BS20" i="1"/>
  <c r="BS35" i="1"/>
  <c r="BS36" i="1"/>
  <c r="BS44" i="1"/>
  <c r="BS6" i="1"/>
  <c r="BS37" i="1"/>
  <c r="BS30" i="1"/>
  <c r="BS14" i="1"/>
  <c r="BS43" i="1"/>
  <c r="BS13" i="1"/>
  <c r="BS7" i="1"/>
  <c r="BS9" i="1"/>
  <c r="BS24" i="1"/>
  <c r="BS16" i="1"/>
  <c r="BS3" i="1"/>
  <c r="BS32" i="1"/>
  <c r="BS39" i="1"/>
  <c r="BS10" i="1"/>
  <c r="BS25" i="1"/>
  <c r="BS17" i="1"/>
  <c r="BS4" i="1"/>
  <c r="BS12" i="1"/>
  <c r="BS76" i="1"/>
  <c r="BS19" i="1"/>
  <c r="BS34" i="1"/>
  <c r="BS28" i="1"/>
  <c r="BS42" i="1"/>
  <c r="BS33" i="1"/>
  <c r="BS40" i="1"/>
  <c r="BS11" i="1"/>
  <c r="BS26" i="1"/>
  <c r="BS18" i="1"/>
  <c r="BS125" i="1"/>
  <c r="BU113" i="1"/>
  <c r="BU119" i="1" s="1"/>
  <c r="BT114" i="1"/>
  <c r="BR41" i="21" l="1"/>
  <c r="BS32" i="21"/>
  <c r="BR37" i="21"/>
  <c r="BR36" i="21"/>
  <c r="BR39" i="21"/>
  <c r="BR35" i="21"/>
  <c r="BR33" i="21"/>
  <c r="BR40" i="21"/>
  <c r="BR43" i="21"/>
  <c r="BR46" i="21"/>
  <c r="BR38" i="21"/>
  <c r="BR44" i="21"/>
  <c r="BR34" i="21"/>
  <c r="BR42" i="21"/>
  <c r="BR45" i="21"/>
  <c r="BQ47" i="21"/>
  <c r="C76" i="19"/>
  <c r="D78" i="19"/>
  <c r="J78" i="19" s="1"/>
  <c r="BT98" i="1"/>
  <c r="AS106" i="1"/>
  <c r="BU117" i="1"/>
  <c r="BU116" i="1"/>
  <c r="BU115" i="1"/>
  <c r="BU118" i="1"/>
  <c r="BU121" i="1"/>
  <c r="BU124" i="1"/>
  <c r="BU123" i="1"/>
  <c r="BU120" i="1"/>
  <c r="BU122" i="1"/>
  <c r="BV113" i="1"/>
  <c r="BV119" i="1" s="1"/>
  <c r="BU114" i="1"/>
  <c r="BU49" i="1"/>
  <c r="BU51" i="1"/>
  <c r="BV46" i="1"/>
  <c r="BV53" i="1" s="1"/>
  <c r="BU57" i="1"/>
  <c r="BU55" i="1"/>
  <c r="BU59" i="1"/>
  <c r="BU48" i="1"/>
  <c r="BU60" i="1"/>
  <c r="BU52" i="1"/>
  <c r="BU54" i="1"/>
  <c r="BU50" i="1"/>
  <c r="BU56" i="1"/>
  <c r="BU47" i="1"/>
  <c r="BU58" i="1"/>
  <c r="BU1" i="1"/>
  <c r="BT27" i="1"/>
  <c r="BT41" i="1"/>
  <c r="BT20" i="1"/>
  <c r="BT35" i="1"/>
  <c r="BT7" i="1"/>
  <c r="BT44" i="1"/>
  <c r="BT21" i="1"/>
  <c r="BT22" i="1"/>
  <c r="BT29" i="1"/>
  <c r="BT5" i="1"/>
  <c r="BT30" i="1"/>
  <c r="BT13" i="1"/>
  <c r="BT14" i="1"/>
  <c r="BT37" i="1"/>
  <c r="BT36" i="1"/>
  <c r="BT6" i="1"/>
  <c r="BT43" i="1"/>
  <c r="BT9" i="1"/>
  <c r="BT24" i="1"/>
  <c r="BT16" i="1"/>
  <c r="BT3" i="1"/>
  <c r="BT32" i="1"/>
  <c r="BT39" i="1"/>
  <c r="BT10" i="1"/>
  <c r="BT25" i="1"/>
  <c r="BT17" i="1"/>
  <c r="BT4" i="1"/>
  <c r="BT12" i="1"/>
  <c r="BT76" i="1"/>
  <c r="BT19" i="1"/>
  <c r="BT34" i="1"/>
  <c r="BT28" i="1"/>
  <c r="BT42" i="1"/>
  <c r="BT33" i="1"/>
  <c r="BT40" i="1"/>
  <c r="BT11" i="1"/>
  <c r="BT26" i="1"/>
  <c r="BT18" i="1"/>
  <c r="BT61" i="1"/>
  <c r="BT125" i="1"/>
  <c r="BU63" i="1"/>
  <c r="BT85" i="1"/>
  <c r="BT69" i="1"/>
  <c r="BT93" i="1"/>
  <c r="BT77" i="1"/>
  <c r="BT103" i="1"/>
  <c r="BT101" i="1"/>
  <c r="BT83" i="1"/>
  <c r="BT99" i="1"/>
  <c r="BT92" i="1"/>
  <c r="BT102" i="1"/>
  <c r="BT112" i="1"/>
  <c r="BT111" i="1"/>
  <c r="BT70" i="1"/>
  <c r="BT84" i="1"/>
  <c r="BT108" i="1"/>
  <c r="BT89" i="1"/>
  <c r="BT74" i="1"/>
  <c r="BT73" i="1"/>
  <c r="BT87" i="1"/>
  <c r="BT79" i="1"/>
  <c r="BT65" i="1"/>
  <c r="BT96" i="1"/>
  <c r="BT105" i="1"/>
  <c r="BT110" i="1"/>
  <c r="BT91" i="1"/>
  <c r="BT68" i="1"/>
  <c r="BT82" i="1"/>
  <c r="BT100" i="1"/>
  <c r="BT97" i="1"/>
  <c r="BT107" i="1"/>
  <c r="BT90" i="1"/>
  <c r="BT67" i="1"/>
  <c r="BT75" i="1"/>
  <c r="BT88" i="1"/>
  <c r="BT80" i="1"/>
  <c r="BT66" i="1"/>
  <c r="BT95" i="1"/>
  <c r="BR47" i="21" l="1"/>
  <c r="BS44" i="21"/>
  <c r="BS45" i="21"/>
  <c r="BS34" i="21"/>
  <c r="BS42" i="21"/>
  <c r="BS46" i="21"/>
  <c r="BS35" i="21"/>
  <c r="BS41" i="21"/>
  <c r="BT32" i="21"/>
  <c r="BS37" i="21"/>
  <c r="BS36" i="21"/>
  <c r="BS39" i="21"/>
  <c r="BS40" i="21"/>
  <c r="BS43" i="21"/>
  <c r="BS33" i="21"/>
  <c r="BS38" i="21"/>
  <c r="BT106" i="1"/>
  <c r="AA106" i="1"/>
  <c r="BN106" i="1"/>
  <c r="AH106" i="1"/>
  <c r="AZ106" i="1"/>
  <c r="BC106" i="1"/>
  <c r="AU106" i="1"/>
  <c r="AX106" i="1"/>
  <c r="BD106" i="1"/>
  <c r="AF106" i="1"/>
  <c r="BE106" i="1"/>
  <c r="BR106" i="1"/>
  <c r="AP106" i="1"/>
  <c r="AG106" i="1"/>
  <c r="BP106" i="1"/>
  <c r="AD106" i="1"/>
  <c r="AB106" i="1"/>
  <c r="BO106" i="1"/>
  <c r="AT106" i="1"/>
  <c r="AI106" i="1"/>
  <c r="AW106" i="1"/>
  <c r="AM106" i="1"/>
  <c r="Z106" i="1"/>
  <c r="AV106" i="1"/>
  <c r="AR106" i="1"/>
  <c r="BH106" i="1"/>
  <c r="BQ106" i="1"/>
  <c r="AN106" i="1"/>
  <c r="AQ106" i="1"/>
  <c r="AK106" i="1"/>
  <c r="BM106" i="1"/>
  <c r="AL106" i="1"/>
  <c r="AE106" i="1"/>
  <c r="AC106" i="1"/>
  <c r="BI106" i="1"/>
  <c r="BS106" i="1"/>
  <c r="BU109" i="1"/>
  <c r="BA72" i="1"/>
  <c r="AY106" i="1"/>
  <c r="BK106" i="1"/>
  <c r="AJ106" i="1"/>
  <c r="BA106" i="1"/>
  <c r="BG106" i="1"/>
  <c r="AJ98" i="1"/>
  <c r="BI98" i="1"/>
  <c r="AM98" i="1"/>
  <c r="BE98" i="1"/>
  <c r="AX98" i="1"/>
  <c r="AS98" i="1"/>
  <c r="Z98" i="1"/>
  <c r="BA98" i="1"/>
  <c r="BH98" i="1"/>
  <c r="AY98" i="1"/>
  <c r="AT98" i="1"/>
  <c r="AA98" i="1"/>
  <c r="AZ98" i="1"/>
  <c r="AP98" i="1"/>
  <c r="BD98" i="1"/>
  <c r="AV98" i="1"/>
  <c r="AR98" i="1"/>
  <c r="AW98" i="1"/>
  <c r="AC98" i="1"/>
  <c r="AK98" i="1"/>
  <c r="BB98" i="1"/>
  <c r="AH98" i="1"/>
  <c r="AN98" i="1"/>
  <c r="AL98" i="1"/>
  <c r="BF98" i="1"/>
  <c r="AQ98" i="1"/>
  <c r="BJ98" i="1"/>
  <c r="BC98" i="1"/>
  <c r="AG98" i="1"/>
  <c r="AI98" i="1"/>
  <c r="AE98" i="1"/>
  <c r="AU98" i="1"/>
  <c r="BG98" i="1"/>
  <c r="AO98" i="1"/>
  <c r="AF98" i="1"/>
  <c r="AD98" i="1"/>
  <c r="AB98" i="1"/>
  <c r="BK98" i="1"/>
  <c r="BL98" i="1"/>
  <c r="BM98" i="1"/>
  <c r="BN98" i="1"/>
  <c r="BO98" i="1"/>
  <c r="BP98" i="1"/>
  <c r="BQ98" i="1"/>
  <c r="BR98" i="1"/>
  <c r="BS98" i="1"/>
  <c r="BB106" i="1"/>
  <c r="BL106" i="1"/>
  <c r="BJ106" i="1"/>
  <c r="AO106" i="1"/>
  <c r="BF106" i="1"/>
  <c r="C78" i="19"/>
  <c r="BV118" i="1"/>
  <c r="BV117" i="1"/>
  <c r="BV120" i="1"/>
  <c r="BV116" i="1"/>
  <c r="BV115" i="1"/>
  <c r="BV124" i="1"/>
  <c r="BV123" i="1"/>
  <c r="BV121" i="1"/>
  <c r="BV122" i="1"/>
  <c r="BV63" i="1"/>
  <c r="BU93" i="1"/>
  <c r="BU69" i="1"/>
  <c r="BU101" i="1"/>
  <c r="BU99" i="1"/>
  <c r="BU85" i="1"/>
  <c r="BU102" i="1"/>
  <c r="BU83" i="1"/>
  <c r="BU92" i="1"/>
  <c r="BU84" i="1"/>
  <c r="BU111" i="1"/>
  <c r="BU103" i="1"/>
  <c r="BU112" i="1"/>
  <c r="BU70" i="1"/>
  <c r="BU77" i="1"/>
  <c r="BU108" i="1"/>
  <c r="BU89" i="1"/>
  <c r="BU74" i="1"/>
  <c r="BU73" i="1"/>
  <c r="BU87" i="1"/>
  <c r="BU79" i="1"/>
  <c r="BU65" i="1"/>
  <c r="BU96" i="1"/>
  <c r="BU105" i="1"/>
  <c r="BU110" i="1"/>
  <c r="BU91" i="1"/>
  <c r="BU68" i="1"/>
  <c r="BU82" i="1"/>
  <c r="BU100" i="1"/>
  <c r="BU98" i="1"/>
  <c r="BU97" i="1"/>
  <c r="BU107" i="1"/>
  <c r="BU90" i="1"/>
  <c r="BU67" i="1"/>
  <c r="BU75" i="1"/>
  <c r="BU88" i="1"/>
  <c r="BU80" i="1"/>
  <c r="BU66" i="1"/>
  <c r="BU95" i="1"/>
  <c r="BU106" i="1"/>
  <c r="BU61" i="1"/>
  <c r="BW113" i="1"/>
  <c r="BW119" i="1" s="1"/>
  <c r="BV114" i="1"/>
  <c r="BV57" i="1"/>
  <c r="BV59" i="1"/>
  <c r="BV51" i="1"/>
  <c r="BW46" i="1"/>
  <c r="BW53" i="1" s="1"/>
  <c r="BV55" i="1"/>
  <c r="BV49" i="1"/>
  <c r="BV48" i="1"/>
  <c r="BV60" i="1"/>
  <c r="BV56" i="1"/>
  <c r="BV54" i="1"/>
  <c r="BV58" i="1"/>
  <c r="BV50" i="1"/>
  <c r="BV52" i="1"/>
  <c r="BV47" i="1"/>
  <c r="BV1" i="1"/>
  <c r="BU27" i="1"/>
  <c r="BU20" i="1"/>
  <c r="BU29" i="1"/>
  <c r="BU21" i="1"/>
  <c r="BU43" i="1"/>
  <c r="BU36" i="1"/>
  <c r="BU7" i="1"/>
  <c r="BU14" i="1"/>
  <c r="BU35" i="1"/>
  <c r="BU41" i="1"/>
  <c r="BU37" i="1"/>
  <c r="BU13" i="1"/>
  <c r="BU22" i="1"/>
  <c r="BU44" i="1"/>
  <c r="BU30" i="1"/>
  <c r="BU6" i="1"/>
  <c r="BU5" i="1"/>
  <c r="BU9" i="1"/>
  <c r="BU24" i="1"/>
  <c r="BU16" i="1"/>
  <c r="BU3" i="1"/>
  <c r="BU32" i="1"/>
  <c r="BU39" i="1"/>
  <c r="BU10" i="1"/>
  <c r="BU25" i="1"/>
  <c r="BU17" i="1"/>
  <c r="BU4" i="1"/>
  <c r="BU76" i="1"/>
  <c r="BU12" i="1"/>
  <c r="BU19" i="1"/>
  <c r="BU34" i="1"/>
  <c r="BU28" i="1"/>
  <c r="BU42" i="1"/>
  <c r="BU33" i="1"/>
  <c r="BU40" i="1"/>
  <c r="BU11" i="1"/>
  <c r="BU26" i="1"/>
  <c r="BU18" i="1"/>
  <c r="BU125" i="1"/>
  <c r="BS47" i="21" l="1"/>
  <c r="BT46" i="21"/>
  <c r="BU32" i="21"/>
  <c r="BT44" i="21"/>
  <c r="BT35" i="21"/>
  <c r="BT42" i="21"/>
  <c r="BT36" i="21"/>
  <c r="BT34" i="21"/>
  <c r="BT40" i="21"/>
  <c r="BT37" i="21"/>
  <c r="BT38" i="21"/>
  <c r="BT39" i="21"/>
  <c r="BT41" i="21"/>
  <c r="BT43" i="21"/>
  <c r="BT33" i="21"/>
  <c r="BT45" i="21"/>
  <c r="AC72" i="1"/>
  <c r="BB72" i="1"/>
  <c r="BF72" i="1"/>
  <c r="AQ72" i="1"/>
  <c r="BM72" i="1"/>
  <c r="AM72" i="1"/>
  <c r="BG72" i="1"/>
  <c r="AA72" i="1"/>
  <c r="BU72" i="1"/>
  <c r="AL72" i="1"/>
  <c r="AY72" i="1"/>
  <c r="AP72" i="1"/>
  <c r="AJ72" i="1"/>
  <c r="AW72" i="1"/>
  <c r="BN72" i="1"/>
  <c r="BS72" i="1"/>
  <c r="BE72" i="1"/>
  <c r="AG72" i="1"/>
  <c r="BD72" i="1"/>
  <c r="BK72" i="1"/>
  <c r="Z72" i="1"/>
  <c r="BK81" i="1"/>
  <c r="AB81" i="1"/>
  <c r="BD81" i="1"/>
  <c r="BL81" i="1"/>
  <c r="AF81" i="1"/>
  <c r="AE81" i="1"/>
  <c r="AM81" i="1"/>
  <c r="AC81" i="1"/>
  <c r="BE81" i="1"/>
  <c r="BB81" i="1"/>
  <c r="AJ81" i="1"/>
  <c r="BH81" i="1"/>
  <c r="AQ81" i="1"/>
  <c r="AN81" i="1"/>
  <c r="BM81" i="1"/>
  <c r="BA81" i="1"/>
  <c r="AA81" i="1"/>
  <c r="AH81" i="1"/>
  <c r="AI81" i="1"/>
  <c r="AT81" i="1"/>
  <c r="BG81" i="1"/>
  <c r="AX81" i="1"/>
  <c r="BJ81" i="1"/>
  <c r="Z81" i="1"/>
  <c r="AO81" i="1"/>
  <c r="AD81" i="1"/>
  <c r="AK81" i="1"/>
  <c r="AW81" i="1"/>
  <c r="AL81" i="1"/>
  <c r="BF81" i="1"/>
  <c r="AV81" i="1"/>
  <c r="BC81" i="1"/>
  <c r="AR81" i="1"/>
  <c r="AP81" i="1"/>
  <c r="AS81" i="1"/>
  <c r="AZ81" i="1"/>
  <c r="BI81" i="1"/>
  <c r="AY81" i="1"/>
  <c r="AG81" i="1"/>
  <c r="AU81" i="1"/>
  <c r="BN81" i="1"/>
  <c r="BO81" i="1"/>
  <c r="BP81" i="1"/>
  <c r="BQ81" i="1"/>
  <c r="BR81" i="1"/>
  <c r="BS81" i="1"/>
  <c r="BT81" i="1"/>
  <c r="BC72" i="1"/>
  <c r="AT72" i="1"/>
  <c r="AO72" i="1"/>
  <c r="BL72" i="1"/>
  <c r="BU81" i="1"/>
  <c r="BR72" i="1"/>
  <c r="AB72" i="1"/>
  <c r="AR72" i="1"/>
  <c r="AV72" i="1"/>
  <c r="BJ72" i="1"/>
  <c r="AI72" i="1"/>
  <c r="BQ72" i="1"/>
  <c r="AE72" i="1"/>
  <c r="AU72" i="1"/>
  <c r="AD72" i="1"/>
  <c r="BI72" i="1"/>
  <c r="AK72" i="1"/>
  <c r="BT72" i="1"/>
  <c r="BP72" i="1"/>
  <c r="AX72" i="1"/>
  <c r="AN72" i="1"/>
  <c r="BO72" i="1"/>
  <c r="AH72" i="1"/>
  <c r="AF72" i="1"/>
  <c r="BH72" i="1"/>
  <c r="AZ72" i="1"/>
  <c r="AS72" i="1"/>
  <c r="BI109" i="1"/>
  <c r="BJ109" i="1"/>
  <c r="AO109" i="1"/>
  <c r="AS109" i="1"/>
  <c r="AI109" i="1"/>
  <c r="BF109" i="1"/>
  <c r="AT109" i="1"/>
  <c r="AP109" i="1"/>
  <c r="AL109" i="1"/>
  <c r="AV109" i="1"/>
  <c r="BK109" i="1"/>
  <c r="BD109" i="1"/>
  <c r="BC109" i="1"/>
  <c r="BH109" i="1"/>
  <c r="AJ109" i="1"/>
  <c r="BG109" i="1"/>
  <c r="AU109" i="1"/>
  <c r="AA109" i="1"/>
  <c r="AZ109" i="1"/>
  <c r="AF109" i="1"/>
  <c r="AW109" i="1"/>
  <c r="BE109" i="1"/>
  <c r="AY109" i="1"/>
  <c r="AK109" i="1"/>
  <c r="AB109" i="1"/>
  <c r="BB109" i="1"/>
  <c r="AQ109" i="1"/>
  <c r="AR109" i="1"/>
  <c r="AG109" i="1"/>
  <c r="AD109" i="1"/>
  <c r="AN109" i="1"/>
  <c r="AH109" i="1"/>
  <c r="AE109" i="1"/>
  <c r="AC109" i="1"/>
  <c r="BA109" i="1"/>
  <c r="Z109" i="1"/>
  <c r="AM109" i="1"/>
  <c r="AX109" i="1"/>
  <c r="BL109" i="1"/>
  <c r="BM109" i="1"/>
  <c r="BN109" i="1"/>
  <c r="BO109" i="1"/>
  <c r="BP109" i="1"/>
  <c r="BQ109" i="1"/>
  <c r="BR109" i="1"/>
  <c r="BS109" i="1"/>
  <c r="BT109" i="1"/>
  <c r="BW117" i="1"/>
  <c r="BW120" i="1"/>
  <c r="BW116" i="1"/>
  <c r="BW115" i="1"/>
  <c r="BW121" i="1"/>
  <c r="BW122" i="1"/>
  <c r="BW124" i="1"/>
  <c r="BW118" i="1"/>
  <c r="BW123" i="1"/>
  <c r="BX113" i="1"/>
  <c r="BX119" i="1" s="1"/>
  <c r="BW114" i="1"/>
  <c r="BW57" i="1"/>
  <c r="BW51" i="1"/>
  <c r="BW59" i="1"/>
  <c r="BX46" i="1"/>
  <c r="BX53" i="1" s="1"/>
  <c r="BW55" i="1"/>
  <c r="BW49" i="1"/>
  <c r="BW48" i="1"/>
  <c r="BW60" i="1"/>
  <c r="BW54" i="1"/>
  <c r="BW58" i="1"/>
  <c r="BW52" i="1"/>
  <c r="BW56" i="1"/>
  <c r="BW50" i="1"/>
  <c r="BW47" i="1"/>
  <c r="BW1" i="1"/>
  <c r="BV27" i="1"/>
  <c r="BV43" i="1"/>
  <c r="BV36" i="1"/>
  <c r="BV7" i="1"/>
  <c r="BV41" i="1"/>
  <c r="BV20" i="1"/>
  <c r="BV5" i="1"/>
  <c r="BV35" i="1"/>
  <c r="BV22" i="1"/>
  <c r="BV29" i="1"/>
  <c r="BV21" i="1"/>
  <c r="BV13" i="1"/>
  <c r="BV14" i="1"/>
  <c r="BV30" i="1"/>
  <c r="BV44" i="1"/>
  <c r="BV37" i="1"/>
  <c r="BV6" i="1"/>
  <c r="BV9" i="1"/>
  <c r="BV24" i="1"/>
  <c r="BV16" i="1"/>
  <c r="BV3" i="1"/>
  <c r="BV32" i="1"/>
  <c r="BV39" i="1"/>
  <c r="BV10" i="1"/>
  <c r="BV25" i="1"/>
  <c r="BV17" i="1"/>
  <c r="BV4" i="1"/>
  <c r="BV12" i="1"/>
  <c r="BV76" i="1"/>
  <c r="BV19" i="1"/>
  <c r="BV34" i="1"/>
  <c r="BV28" i="1"/>
  <c r="BV42" i="1"/>
  <c r="BV33" i="1"/>
  <c r="BV40" i="1"/>
  <c r="BV11" i="1"/>
  <c r="BV26" i="1"/>
  <c r="BV18" i="1"/>
  <c r="BV125" i="1"/>
  <c r="BV61" i="1"/>
  <c r="BW63" i="1"/>
  <c r="BV85" i="1"/>
  <c r="BV93" i="1"/>
  <c r="BV77" i="1"/>
  <c r="BV92" i="1"/>
  <c r="BV69" i="1"/>
  <c r="BV99" i="1"/>
  <c r="BV84" i="1"/>
  <c r="BV102" i="1"/>
  <c r="BV103" i="1"/>
  <c r="BV112" i="1"/>
  <c r="BV83" i="1"/>
  <c r="BV111" i="1"/>
  <c r="BV70" i="1"/>
  <c r="BV101" i="1"/>
  <c r="BV108" i="1"/>
  <c r="BV89" i="1"/>
  <c r="BV74" i="1"/>
  <c r="BV73" i="1"/>
  <c r="BV87" i="1"/>
  <c r="BV79" i="1"/>
  <c r="BV65" i="1"/>
  <c r="BV96" i="1"/>
  <c r="BV105" i="1"/>
  <c r="BV110" i="1"/>
  <c r="BV91" i="1"/>
  <c r="BV68" i="1"/>
  <c r="BV82" i="1"/>
  <c r="BV100" i="1"/>
  <c r="BV98" i="1"/>
  <c r="BV109" i="1"/>
  <c r="BV97" i="1"/>
  <c r="BV81" i="1"/>
  <c r="BV107" i="1"/>
  <c r="BV90" i="1"/>
  <c r="BV67" i="1"/>
  <c r="BV75" i="1"/>
  <c r="BV88" i="1"/>
  <c r="BV80" i="1"/>
  <c r="BV66" i="1"/>
  <c r="BV95" i="1"/>
  <c r="BV106" i="1"/>
  <c r="BV72" i="1"/>
  <c r="BT47" i="21" l="1"/>
  <c r="BU46" i="21"/>
  <c r="BV32" i="21"/>
  <c r="BU44" i="21"/>
  <c r="BU35" i="21"/>
  <c r="BU34" i="21"/>
  <c r="BU40" i="21"/>
  <c r="BU37" i="21"/>
  <c r="BU36" i="21"/>
  <c r="BU42" i="21"/>
  <c r="BU38" i="21"/>
  <c r="BU39" i="21"/>
  <c r="BU41" i="21"/>
  <c r="BU43" i="21"/>
  <c r="BU33" i="21"/>
  <c r="BU45" i="21"/>
  <c r="BX115" i="1"/>
  <c r="BX118" i="1"/>
  <c r="BX117" i="1"/>
  <c r="BX120" i="1"/>
  <c r="BX116" i="1"/>
  <c r="BX121" i="1"/>
  <c r="BX122" i="1"/>
  <c r="BX124" i="1"/>
  <c r="BX123" i="1"/>
  <c r="BW61" i="1"/>
  <c r="BX63" i="1"/>
  <c r="BW93" i="1"/>
  <c r="BW69" i="1"/>
  <c r="BW92" i="1"/>
  <c r="BW84" i="1"/>
  <c r="BW77" i="1"/>
  <c r="BW99" i="1"/>
  <c r="BW112" i="1"/>
  <c r="BW102" i="1"/>
  <c r="BW83" i="1"/>
  <c r="BW85" i="1"/>
  <c r="BW103" i="1"/>
  <c r="BW101" i="1"/>
  <c r="BW111" i="1"/>
  <c r="BW70" i="1"/>
  <c r="BW108" i="1"/>
  <c r="BW89" i="1"/>
  <c r="BW74" i="1"/>
  <c r="BW73" i="1"/>
  <c r="BW87" i="1"/>
  <c r="BW79" i="1"/>
  <c r="BW65" i="1"/>
  <c r="BW96" i="1"/>
  <c r="BW105" i="1"/>
  <c r="BW110" i="1"/>
  <c r="BW91" i="1"/>
  <c r="BW68" i="1"/>
  <c r="BW82" i="1"/>
  <c r="BW100" i="1"/>
  <c r="BW98" i="1"/>
  <c r="BW109" i="1"/>
  <c r="BW97" i="1"/>
  <c r="BW81" i="1"/>
  <c r="BW107" i="1"/>
  <c r="BW90" i="1"/>
  <c r="BW67" i="1"/>
  <c r="BW75" i="1"/>
  <c r="BW88" i="1"/>
  <c r="BW80" i="1"/>
  <c r="BW66" i="1"/>
  <c r="BW95" i="1"/>
  <c r="BW106" i="1"/>
  <c r="BW72" i="1"/>
  <c r="BY113" i="1"/>
  <c r="BY119" i="1" s="1"/>
  <c r="BX114" i="1"/>
  <c r="BX57" i="1"/>
  <c r="BX51" i="1"/>
  <c r="BX59" i="1"/>
  <c r="BX55" i="1"/>
  <c r="BX49" i="1"/>
  <c r="BY46" i="1"/>
  <c r="BY53" i="1" s="1"/>
  <c r="BX48" i="1"/>
  <c r="BX60" i="1"/>
  <c r="BX47" i="1"/>
  <c r="BX56" i="1"/>
  <c r="BX52" i="1"/>
  <c r="BX50" i="1"/>
  <c r="BX54" i="1"/>
  <c r="BX58" i="1"/>
  <c r="BX1" i="1"/>
  <c r="BW27" i="1"/>
  <c r="BW41" i="1"/>
  <c r="BW29" i="1"/>
  <c r="BW21" i="1"/>
  <c r="BW22" i="1"/>
  <c r="BW20" i="1"/>
  <c r="BW35" i="1"/>
  <c r="BW7" i="1"/>
  <c r="BW5" i="1"/>
  <c r="BW43" i="1"/>
  <c r="BW13" i="1"/>
  <c r="BW36" i="1"/>
  <c r="BW14" i="1"/>
  <c r="BW6" i="1"/>
  <c r="BW44" i="1"/>
  <c r="BW37" i="1"/>
  <c r="BW30" i="1"/>
  <c r="BW9" i="1"/>
  <c r="BW24" i="1"/>
  <c r="BW16" i="1"/>
  <c r="BW3" i="1"/>
  <c r="BW32" i="1"/>
  <c r="BW39" i="1"/>
  <c r="BW10" i="1"/>
  <c r="BW25" i="1"/>
  <c r="BW17" i="1"/>
  <c r="BW4" i="1"/>
  <c r="BW12" i="1"/>
  <c r="BW76" i="1"/>
  <c r="BW19" i="1"/>
  <c r="BW34" i="1"/>
  <c r="BW28" i="1"/>
  <c r="BW42" i="1"/>
  <c r="BW33" i="1"/>
  <c r="BW40" i="1"/>
  <c r="BW11" i="1"/>
  <c r="BW26" i="1"/>
  <c r="BW18" i="1"/>
  <c r="BW125" i="1"/>
  <c r="BU47" i="21" l="1"/>
  <c r="BV35" i="21"/>
  <c r="BV44" i="21"/>
  <c r="BW32" i="21"/>
  <c r="BV34" i="21"/>
  <c r="BV36" i="21"/>
  <c r="BV37" i="21"/>
  <c r="BV40" i="21"/>
  <c r="BV42" i="21"/>
  <c r="BV38" i="21"/>
  <c r="BV39" i="21"/>
  <c r="BV41" i="21"/>
  <c r="BV43" i="21"/>
  <c r="BV33" i="21"/>
  <c r="BV45" i="21"/>
  <c r="BV46" i="21"/>
  <c r="BY115" i="1"/>
  <c r="BY118" i="1"/>
  <c r="BY117" i="1"/>
  <c r="BY116" i="1"/>
  <c r="BY123" i="1"/>
  <c r="BY121" i="1"/>
  <c r="BY122" i="1"/>
  <c r="BY120" i="1"/>
  <c r="BY124" i="1"/>
  <c r="BY57" i="1"/>
  <c r="BY59" i="1"/>
  <c r="BY55" i="1"/>
  <c r="BY49" i="1"/>
  <c r="BY51" i="1"/>
  <c r="BZ46" i="1"/>
  <c r="BZ53" i="1" s="1"/>
  <c r="BY60" i="1"/>
  <c r="BY48" i="1"/>
  <c r="BY56" i="1"/>
  <c r="BY54" i="1"/>
  <c r="BY52" i="1"/>
  <c r="BY47" i="1"/>
  <c r="BY50" i="1"/>
  <c r="BY58" i="1"/>
  <c r="BZ113" i="1"/>
  <c r="BZ119" i="1" s="1"/>
  <c r="BY114" i="1"/>
  <c r="BY1" i="1"/>
  <c r="BX27" i="1"/>
  <c r="BX21" i="1"/>
  <c r="BX29" i="1"/>
  <c r="BX20" i="1"/>
  <c r="BX22" i="1"/>
  <c r="BX43" i="1"/>
  <c r="BX5" i="1"/>
  <c r="BX41" i="1"/>
  <c r="BX35" i="1"/>
  <c r="BX44" i="1"/>
  <c r="BX30" i="1"/>
  <c r="BX14" i="1"/>
  <c r="BX36" i="1"/>
  <c r="BX6" i="1"/>
  <c r="BX7" i="1"/>
  <c r="BX37" i="1"/>
  <c r="BX13" i="1"/>
  <c r="BX9" i="1"/>
  <c r="BX24" i="1"/>
  <c r="BX16" i="1"/>
  <c r="BX3" i="1"/>
  <c r="BX32" i="1"/>
  <c r="BX39" i="1"/>
  <c r="BX10" i="1"/>
  <c r="BX25" i="1"/>
  <c r="BX17" i="1"/>
  <c r="BX4" i="1"/>
  <c r="BX12" i="1"/>
  <c r="BX76" i="1"/>
  <c r="BX19" i="1"/>
  <c r="BX34" i="1"/>
  <c r="BX28" i="1"/>
  <c r="BX42" i="1"/>
  <c r="BX33" i="1"/>
  <c r="BX40" i="1"/>
  <c r="BX11" i="1"/>
  <c r="BX26" i="1"/>
  <c r="BX18" i="1"/>
  <c r="BX61" i="1"/>
  <c r="BX125" i="1"/>
  <c r="BY63" i="1"/>
  <c r="BX83" i="1"/>
  <c r="BX85" i="1"/>
  <c r="BX69" i="1"/>
  <c r="BX77" i="1"/>
  <c r="BX102" i="1"/>
  <c r="BX92" i="1"/>
  <c r="BX112" i="1"/>
  <c r="BX99" i="1"/>
  <c r="BX101" i="1"/>
  <c r="BX70" i="1"/>
  <c r="BX111" i="1"/>
  <c r="BX93" i="1"/>
  <c r="BX84" i="1"/>
  <c r="BX103" i="1"/>
  <c r="BX108" i="1"/>
  <c r="BX89" i="1"/>
  <c r="BX74" i="1"/>
  <c r="BX73" i="1"/>
  <c r="BX87" i="1"/>
  <c r="BX79" i="1"/>
  <c r="BX65" i="1"/>
  <c r="BX96" i="1"/>
  <c r="BX105" i="1"/>
  <c r="BX110" i="1"/>
  <c r="BX91" i="1"/>
  <c r="BX68" i="1"/>
  <c r="BX82" i="1"/>
  <c r="BX100" i="1"/>
  <c r="BX98" i="1"/>
  <c r="BX109" i="1"/>
  <c r="BX97" i="1"/>
  <c r="BX81" i="1"/>
  <c r="BX107" i="1"/>
  <c r="BX90" i="1"/>
  <c r="BX67" i="1"/>
  <c r="BX75" i="1"/>
  <c r="BX88" i="1"/>
  <c r="BX80" i="1"/>
  <c r="BX66" i="1"/>
  <c r="BX95" i="1"/>
  <c r="BX106" i="1"/>
  <c r="BX72" i="1"/>
  <c r="BV47" i="21" l="1"/>
  <c r="BW35" i="21"/>
  <c r="BW46" i="21"/>
  <c r="BX32" i="21"/>
  <c r="BW43" i="21"/>
  <c r="BW36" i="21"/>
  <c r="BW34" i="21"/>
  <c r="BW40" i="21"/>
  <c r="BW37" i="21"/>
  <c r="BW42" i="21"/>
  <c r="BW39" i="21"/>
  <c r="BW38" i="21"/>
  <c r="BW44" i="21"/>
  <c r="BW41" i="21"/>
  <c r="BW45" i="21"/>
  <c r="BW33" i="21"/>
  <c r="BZ116" i="1"/>
  <c r="BZ115" i="1"/>
  <c r="BZ118" i="1"/>
  <c r="BZ117" i="1"/>
  <c r="BZ120" i="1"/>
  <c r="BZ123" i="1"/>
  <c r="BZ121" i="1"/>
  <c r="BZ122" i="1"/>
  <c r="BZ124" i="1"/>
  <c r="BY61" i="1"/>
  <c r="BZ59" i="1"/>
  <c r="BZ49" i="1"/>
  <c r="BZ55" i="1"/>
  <c r="BZ57" i="1"/>
  <c r="CA46" i="1"/>
  <c r="CA53" i="1" s="1"/>
  <c r="BZ51" i="1"/>
  <c r="BZ48" i="1"/>
  <c r="BZ60" i="1"/>
  <c r="BZ58" i="1"/>
  <c r="BZ47" i="1"/>
  <c r="BZ54" i="1"/>
  <c r="BZ56" i="1"/>
  <c r="BZ52" i="1"/>
  <c r="BZ50" i="1"/>
  <c r="BZ63" i="1"/>
  <c r="BY77" i="1"/>
  <c r="BY99" i="1"/>
  <c r="BY85" i="1"/>
  <c r="BY92" i="1"/>
  <c r="BY102" i="1"/>
  <c r="BY93" i="1"/>
  <c r="BY83" i="1"/>
  <c r="BY69" i="1"/>
  <c r="BY103" i="1"/>
  <c r="BY112" i="1"/>
  <c r="BY101" i="1"/>
  <c r="BY84" i="1"/>
  <c r="BY111" i="1"/>
  <c r="BY70" i="1"/>
  <c r="BY108" i="1"/>
  <c r="BY89" i="1"/>
  <c r="BY74" i="1"/>
  <c r="BY73" i="1"/>
  <c r="BY87" i="1"/>
  <c r="BY79" i="1"/>
  <c r="BY65" i="1"/>
  <c r="BY96" i="1"/>
  <c r="BY105" i="1"/>
  <c r="BY110" i="1"/>
  <c r="BY91" i="1"/>
  <c r="BY68" i="1"/>
  <c r="BY82" i="1"/>
  <c r="BY100" i="1"/>
  <c r="BY98" i="1"/>
  <c r="BY109" i="1"/>
  <c r="BY97" i="1"/>
  <c r="BY81" i="1"/>
  <c r="BY107" i="1"/>
  <c r="BY90" i="1"/>
  <c r="BY67" i="1"/>
  <c r="BY75" i="1"/>
  <c r="BY88" i="1"/>
  <c r="BY80" i="1"/>
  <c r="BY66" i="1"/>
  <c r="BY95" i="1"/>
  <c r="BY106" i="1"/>
  <c r="BY72" i="1"/>
  <c r="CA113" i="1"/>
  <c r="CA119" i="1" s="1"/>
  <c r="BZ114" i="1"/>
  <c r="BY125" i="1"/>
  <c r="BZ1" i="1"/>
  <c r="BY27" i="1"/>
  <c r="BY20" i="1"/>
  <c r="BY35" i="1"/>
  <c r="BY44" i="1"/>
  <c r="BY41" i="1"/>
  <c r="BY5" i="1"/>
  <c r="BY22" i="1"/>
  <c r="BY21" i="1"/>
  <c r="BY30" i="1"/>
  <c r="BY29" i="1"/>
  <c r="BY43" i="1"/>
  <c r="BY14" i="1"/>
  <c r="BY6" i="1"/>
  <c r="BY7" i="1"/>
  <c r="BY36" i="1"/>
  <c r="BY37" i="1"/>
  <c r="BY13" i="1"/>
  <c r="BY9" i="1"/>
  <c r="BY24" i="1"/>
  <c r="BY16" i="1"/>
  <c r="BY3" i="1"/>
  <c r="BY32" i="1"/>
  <c r="BY39" i="1"/>
  <c r="BY10" i="1"/>
  <c r="BY25" i="1"/>
  <c r="BY17" i="1"/>
  <c r="BY4" i="1"/>
  <c r="BY76" i="1"/>
  <c r="BY12" i="1"/>
  <c r="BY19" i="1"/>
  <c r="BY34" i="1"/>
  <c r="BY28" i="1"/>
  <c r="BY42" i="1"/>
  <c r="BY33" i="1"/>
  <c r="BY40" i="1"/>
  <c r="BY11" i="1"/>
  <c r="BY26" i="1"/>
  <c r="BY18" i="1"/>
  <c r="BW47" i="21" l="1"/>
  <c r="BX35" i="21"/>
  <c r="BX43" i="21"/>
  <c r="BX40" i="21"/>
  <c r="BX41" i="21"/>
  <c r="BX36" i="21"/>
  <c r="BX34" i="21"/>
  <c r="BY32" i="21"/>
  <c r="BX46" i="21"/>
  <c r="BX42" i="21"/>
  <c r="BX39" i="21"/>
  <c r="BX38" i="21"/>
  <c r="BX37" i="21"/>
  <c r="BX33" i="21"/>
  <c r="BX45" i="21"/>
  <c r="BX44" i="21"/>
  <c r="CA116" i="1"/>
  <c r="CA115" i="1"/>
  <c r="CA117" i="1"/>
  <c r="CA120" i="1"/>
  <c r="CA124" i="1"/>
  <c r="CA123" i="1"/>
  <c r="CA122" i="1"/>
  <c r="CA121" i="1"/>
  <c r="CA118" i="1"/>
  <c r="CA59" i="1"/>
  <c r="CA55" i="1"/>
  <c r="CA57" i="1"/>
  <c r="CA49" i="1"/>
  <c r="CB46" i="1"/>
  <c r="CB53" i="1" s="1"/>
  <c r="CA51" i="1"/>
  <c r="CA60" i="1"/>
  <c r="CA48" i="1"/>
  <c r="CA58" i="1"/>
  <c r="CA50" i="1"/>
  <c r="CA56" i="1"/>
  <c r="CA47" i="1"/>
  <c r="CA54" i="1"/>
  <c r="CA52" i="1"/>
  <c r="BZ61" i="1"/>
  <c r="BZ125" i="1"/>
  <c r="CA63" i="1"/>
  <c r="CA67" i="1" s="1"/>
  <c r="BZ93" i="1"/>
  <c r="BZ99" i="1"/>
  <c r="BZ102" i="1"/>
  <c r="BZ69" i="1"/>
  <c r="BZ85" i="1"/>
  <c r="BZ112" i="1"/>
  <c r="BZ83" i="1"/>
  <c r="BZ77" i="1"/>
  <c r="BZ92" i="1"/>
  <c r="BZ103" i="1"/>
  <c r="BZ70" i="1"/>
  <c r="BZ101" i="1"/>
  <c r="BZ84" i="1"/>
  <c r="BZ111" i="1"/>
  <c r="BZ108" i="1"/>
  <c r="BZ89" i="1"/>
  <c r="BZ74" i="1"/>
  <c r="BZ73" i="1"/>
  <c r="BZ87" i="1"/>
  <c r="BZ79" i="1"/>
  <c r="BZ65" i="1"/>
  <c r="BZ96" i="1"/>
  <c r="BZ105" i="1"/>
  <c r="BZ110" i="1"/>
  <c r="BZ91" i="1"/>
  <c r="BZ68" i="1"/>
  <c r="BZ82" i="1"/>
  <c r="BZ100" i="1"/>
  <c r="BZ98" i="1"/>
  <c r="BZ109" i="1"/>
  <c r="BZ97" i="1"/>
  <c r="BZ81" i="1"/>
  <c r="BZ107" i="1"/>
  <c r="BZ90" i="1"/>
  <c r="BZ67" i="1"/>
  <c r="BZ75" i="1"/>
  <c r="BZ88" i="1"/>
  <c r="BZ80" i="1"/>
  <c r="BZ66" i="1"/>
  <c r="BZ95" i="1"/>
  <c r="BZ106" i="1"/>
  <c r="BZ72" i="1"/>
  <c r="CA1" i="1"/>
  <c r="BZ27" i="1"/>
  <c r="BZ41" i="1"/>
  <c r="BZ22" i="1"/>
  <c r="BZ21" i="1"/>
  <c r="BZ13" i="1"/>
  <c r="BZ29" i="1"/>
  <c r="BZ7" i="1"/>
  <c r="BZ5" i="1"/>
  <c r="BZ43" i="1"/>
  <c r="BZ37" i="1"/>
  <c r="BZ36" i="1"/>
  <c r="BZ44" i="1"/>
  <c r="BZ20" i="1"/>
  <c r="BZ30" i="1"/>
  <c r="BZ35" i="1"/>
  <c r="BZ14" i="1"/>
  <c r="BZ6" i="1"/>
  <c r="BZ9" i="1"/>
  <c r="BZ24" i="1"/>
  <c r="BZ16" i="1"/>
  <c r="BZ3" i="1"/>
  <c r="BZ32" i="1"/>
  <c r="BZ39" i="1"/>
  <c r="BZ10" i="1"/>
  <c r="BZ25" i="1"/>
  <c r="BZ17" i="1"/>
  <c r="BZ4" i="1"/>
  <c r="BZ76" i="1"/>
  <c r="BZ12" i="1"/>
  <c r="BZ19" i="1"/>
  <c r="BZ34" i="1"/>
  <c r="BZ28" i="1"/>
  <c r="BZ42" i="1"/>
  <c r="BZ33" i="1"/>
  <c r="BZ40" i="1"/>
  <c r="BZ11" i="1"/>
  <c r="BZ26" i="1"/>
  <c r="BZ18" i="1"/>
  <c r="CB113" i="1"/>
  <c r="CB119" i="1" s="1"/>
  <c r="CA114" i="1"/>
  <c r="BY38" i="21" l="1"/>
  <c r="BY36" i="21"/>
  <c r="BY41" i="21"/>
  <c r="BZ32" i="21"/>
  <c r="BY39" i="21"/>
  <c r="BY35" i="21"/>
  <c r="BY43" i="21"/>
  <c r="BY40" i="21"/>
  <c r="BY33" i="21"/>
  <c r="BY44" i="21"/>
  <c r="BY34" i="21"/>
  <c r="BY37" i="21"/>
  <c r="BY46" i="21"/>
  <c r="BY42" i="21"/>
  <c r="BY45" i="21"/>
  <c r="BX47" i="21"/>
  <c r="CB117" i="1"/>
  <c r="CB120" i="1"/>
  <c r="CB116" i="1"/>
  <c r="CB115" i="1"/>
  <c r="CB118" i="1"/>
  <c r="CB121" i="1"/>
  <c r="CB124" i="1"/>
  <c r="CB123" i="1"/>
  <c r="CB122" i="1"/>
  <c r="CC113" i="1"/>
  <c r="CC119" i="1" s="1"/>
  <c r="CB114" i="1"/>
  <c r="CB59" i="1"/>
  <c r="CB55" i="1"/>
  <c r="CB57" i="1"/>
  <c r="CB51" i="1"/>
  <c r="CC46" i="1"/>
  <c r="CC53" i="1" s="1"/>
  <c r="CB49" i="1"/>
  <c r="CB60" i="1"/>
  <c r="CB48" i="1"/>
  <c r="CB50" i="1"/>
  <c r="CB56" i="1"/>
  <c r="CB58" i="1"/>
  <c r="CB54" i="1"/>
  <c r="CB47" i="1"/>
  <c r="CB52" i="1"/>
  <c r="CA61" i="1"/>
  <c r="CB1" i="1"/>
  <c r="CA27" i="1"/>
  <c r="CA41" i="1"/>
  <c r="CA22" i="1"/>
  <c r="CA29" i="1"/>
  <c r="CA21" i="1"/>
  <c r="CA5" i="1"/>
  <c r="CA20" i="1"/>
  <c r="CA35" i="1"/>
  <c r="CA37" i="1"/>
  <c r="CA30" i="1"/>
  <c r="CA14" i="1"/>
  <c r="CA43" i="1"/>
  <c r="CA13" i="1"/>
  <c r="CA6" i="1"/>
  <c r="CA7" i="1"/>
  <c r="CA36" i="1"/>
  <c r="CA44" i="1"/>
  <c r="CA9" i="1"/>
  <c r="CA24" i="1"/>
  <c r="CA16" i="1"/>
  <c r="CA3" i="1"/>
  <c r="CA32" i="1"/>
  <c r="CA39" i="1"/>
  <c r="CA10" i="1"/>
  <c r="CA25" i="1"/>
  <c r="CA17" i="1"/>
  <c r="CA4" i="1"/>
  <c r="CA76" i="1"/>
  <c r="CA12" i="1"/>
  <c r="CA19" i="1"/>
  <c r="CA34" i="1"/>
  <c r="CA28" i="1"/>
  <c r="CA42" i="1"/>
  <c r="CA33" i="1"/>
  <c r="CA40" i="1"/>
  <c r="CA11" i="1"/>
  <c r="CA26" i="1"/>
  <c r="CA18" i="1"/>
  <c r="CB63" i="1"/>
  <c r="CA103" i="1"/>
  <c r="CA85" i="1"/>
  <c r="CA69" i="1"/>
  <c r="CA77" i="1"/>
  <c r="CA112" i="1"/>
  <c r="CA83" i="1"/>
  <c r="CA92" i="1"/>
  <c r="CA102" i="1"/>
  <c r="CA101" i="1"/>
  <c r="CA70" i="1"/>
  <c r="CA111" i="1"/>
  <c r="CA93" i="1"/>
  <c r="CA84" i="1"/>
  <c r="CA99" i="1"/>
  <c r="CA108" i="1"/>
  <c r="CA89" i="1"/>
  <c r="CA74" i="1"/>
  <c r="CA73" i="1"/>
  <c r="CA87" i="1"/>
  <c r="CA79" i="1"/>
  <c r="CA65" i="1"/>
  <c r="CA96" i="1"/>
  <c r="CA105" i="1"/>
  <c r="CA110" i="1"/>
  <c r="CA91" i="1"/>
  <c r="CA68" i="1"/>
  <c r="CA82" i="1"/>
  <c r="CA100" i="1"/>
  <c r="CA98" i="1"/>
  <c r="CA109" i="1"/>
  <c r="CA97" i="1"/>
  <c r="CA81" i="1"/>
  <c r="CA107" i="1"/>
  <c r="CA90" i="1"/>
  <c r="CA75" i="1"/>
  <c r="CA88" i="1"/>
  <c r="CA80" i="1"/>
  <c r="CA66" i="1"/>
  <c r="CA95" i="1"/>
  <c r="CA106" i="1"/>
  <c r="CA72" i="1"/>
  <c r="CA125" i="1"/>
  <c r="CA32" i="21" l="1"/>
  <c r="BZ39" i="21"/>
  <c r="BZ36" i="21"/>
  <c r="BZ41" i="21"/>
  <c r="BZ35" i="21"/>
  <c r="BZ43" i="21"/>
  <c r="BZ40" i="21"/>
  <c r="BZ33" i="21"/>
  <c r="BZ46" i="21"/>
  <c r="BZ34" i="21"/>
  <c r="BZ44" i="21"/>
  <c r="BZ37" i="21"/>
  <c r="BZ42" i="21"/>
  <c r="BZ45" i="21"/>
  <c r="BZ38" i="21"/>
  <c r="BY47" i="21"/>
  <c r="CC117" i="1"/>
  <c r="CC116" i="1"/>
  <c r="CC115" i="1"/>
  <c r="CC118" i="1"/>
  <c r="CC121" i="1"/>
  <c r="CC124" i="1"/>
  <c r="CC123" i="1"/>
  <c r="CC120" i="1"/>
  <c r="CC122" i="1"/>
  <c r="CD113" i="1"/>
  <c r="CD119" i="1" s="1"/>
  <c r="CC114" i="1"/>
  <c r="CC63" i="1"/>
  <c r="CB85" i="1"/>
  <c r="CB77" i="1"/>
  <c r="CB69" i="1"/>
  <c r="CB103" i="1"/>
  <c r="CB93" i="1"/>
  <c r="CB92" i="1"/>
  <c r="CB99" i="1"/>
  <c r="CB102" i="1"/>
  <c r="CB101" i="1"/>
  <c r="CB83" i="1"/>
  <c r="CB70" i="1"/>
  <c r="CB112" i="1"/>
  <c r="CB84" i="1"/>
  <c r="CB111" i="1"/>
  <c r="CB108" i="1"/>
  <c r="CB89" i="1"/>
  <c r="CB74" i="1"/>
  <c r="CB73" i="1"/>
  <c r="CB87" i="1"/>
  <c r="CB79" i="1"/>
  <c r="CB65" i="1"/>
  <c r="CB96" i="1"/>
  <c r="CB105" i="1"/>
  <c r="CB110" i="1"/>
  <c r="CB91" i="1"/>
  <c r="CB68" i="1"/>
  <c r="CB82" i="1"/>
  <c r="CB100" i="1"/>
  <c r="CB98" i="1"/>
  <c r="CB109" i="1"/>
  <c r="CB97" i="1"/>
  <c r="CB81" i="1"/>
  <c r="CB107" i="1"/>
  <c r="CB90" i="1"/>
  <c r="CB67" i="1"/>
  <c r="CB75" i="1"/>
  <c r="CB88" i="1"/>
  <c r="CB80" i="1"/>
  <c r="CB66" i="1"/>
  <c r="CB95" i="1"/>
  <c r="CB106" i="1"/>
  <c r="CB72" i="1"/>
  <c r="CB61" i="1"/>
  <c r="CC49" i="1"/>
  <c r="CC55" i="1"/>
  <c r="CD46" i="1"/>
  <c r="CD53" i="1" s="1"/>
  <c r="CC57" i="1"/>
  <c r="CC59" i="1"/>
  <c r="CC51" i="1"/>
  <c r="CC48" i="1"/>
  <c r="CC60" i="1"/>
  <c r="CC54" i="1"/>
  <c r="CC52" i="1"/>
  <c r="CC47" i="1"/>
  <c r="CC56" i="1"/>
  <c r="CC50" i="1"/>
  <c r="CC58" i="1"/>
  <c r="CC1" i="1"/>
  <c r="CB27" i="1"/>
  <c r="CB41" i="1"/>
  <c r="CB20" i="1"/>
  <c r="CB21" i="1"/>
  <c r="CB22" i="1"/>
  <c r="CB29" i="1"/>
  <c r="CB5" i="1"/>
  <c r="CB43" i="1"/>
  <c r="CB36" i="1"/>
  <c r="CB7" i="1"/>
  <c r="CB14" i="1"/>
  <c r="CB6" i="1"/>
  <c r="CB37" i="1"/>
  <c r="CB13" i="1"/>
  <c r="CB35" i="1"/>
  <c r="CB44" i="1"/>
  <c r="CB30" i="1"/>
  <c r="CB9" i="1"/>
  <c r="CB24" i="1"/>
  <c r="CB16" i="1"/>
  <c r="CB3" i="1"/>
  <c r="CB32" i="1"/>
  <c r="CB39" i="1"/>
  <c r="CB10" i="1"/>
  <c r="CB25" i="1"/>
  <c r="CB17" i="1"/>
  <c r="CB4" i="1"/>
  <c r="CB76" i="1"/>
  <c r="CB12" i="1"/>
  <c r="CB19" i="1"/>
  <c r="CB34" i="1"/>
  <c r="CB28" i="1"/>
  <c r="CB42" i="1"/>
  <c r="CB33" i="1"/>
  <c r="CB40" i="1"/>
  <c r="CB11" i="1"/>
  <c r="CB26" i="1"/>
  <c r="CB18" i="1"/>
  <c r="CB125" i="1"/>
  <c r="BZ47" i="21" l="1"/>
  <c r="CA42" i="21"/>
  <c r="CA36" i="21"/>
  <c r="CA37" i="21"/>
  <c r="CB32" i="21"/>
  <c r="CA38" i="21"/>
  <c r="CA40" i="21"/>
  <c r="CA39" i="21"/>
  <c r="CA35" i="21"/>
  <c r="CA41" i="21"/>
  <c r="CA33" i="21"/>
  <c r="CA43" i="21"/>
  <c r="CA46" i="21"/>
  <c r="CA34" i="21"/>
  <c r="CA44" i="21"/>
  <c r="CA45" i="21"/>
  <c r="CD118" i="1"/>
  <c r="CD117" i="1"/>
  <c r="CD120" i="1"/>
  <c r="CD116" i="1"/>
  <c r="CD115" i="1"/>
  <c r="CD124" i="1"/>
  <c r="CD121" i="1"/>
  <c r="CD123" i="1"/>
  <c r="CD122" i="1"/>
  <c r="CD63" i="1"/>
  <c r="CC77" i="1"/>
  <c r="CC69" i="1"/>
  <c r="CC92" i="1"/>
  <c r="CC83" i="1"/>
  <c r="CC85" i="1"/>
  <c r="CC99" i="1"/>
  <c r="CC112" i="1"/>
  <c r="CC102" i="1"/>
  <c r="CC84" i="1"/>
  <c r="CC93" i="1"/>
  <c r="CC103" i="1"/>
  <c r="CC101" i="1"/>
  <c r="CC70" i="1"/>
  <c r="CC111" i="1"/>
  <c r="CC108" i="1"/>
  <c r="CC89" i="1"/>
  <c r="CC74" i="1"/>
  <c r="CC73" i="1"/>
  <c r="CC87" i="1"/>
  <c r="CC79" i="1"/>
  <c r="CC65" i="1"/>
  <c r="CC96" i="1"/>
  <c r="CC105" i="1"/>
  <c r="CC110" i="1"/>
  <c r="CC91" i="1"/>
  <c r="CC68" i="1"/>
  <c r="CC82" i="1"/>
  <c r="CC100" i="1"/>
  <c r="CC98" i="1"/>
  <c r="CC109" i="1"/>
  <c r="CC97" i="1"/>
  <c r="CC81" i="1"/>
  <c r="CC107" i="1"/>
  <c r="CC90" i="1"/>
  <c r="CC67" i="1"/>
  <c r="CC75" i="1"/>
  <c r="CC88" i="1"/>
  <c r="CC80" i="1"/>
  <c r="CC66" i="1"/>
  <c r="CC95" i="1"/>
  <c r="CC106" i="1"/>
  <c r="CC72" i="1"/>
  <c r="CE113" i="1"/>
  <c r="CE119" i="1" s="1"/>
  <c r="CD114" i="1"/>
  <c r="CC61" i="1"/>
  <c r="CD57" i="1"/>
  <c r="CD59" i="1"/>
  <c r="CD55" i="1"/>
  <c r="CE46" i="1"/>
  <c r="CE53" i="1" s="1"/>
  <c r="CD51" i="1"/>
  <c r="CD49" i="1"/>
  <c r="CD48" i="1"/>
  <c r="CD60" i="1"/>
  <c r="CD47" i="1"/>
  <c r="CD58" i="1"/>
  <c r="CD54" i="1"/>
  <c r="CD52" i="1"/>
  <c r="CD56" i="1"/>
  <c r="CD50" i="1"/>
  <c r="CD1" i="1"/>
  <c r="CC27" i="1"/>
  <c r="CC29" i="1"/>
  <c r="CC21" i="1"/>
  <c r="CC43" i="1"/>
  <c r="CC7" i="1"/>
  <c r="CC41" i="1"/>
  <c r="CC22" i="1"/>
  <c r="CC37" i="1"/>
  <c r="CC35" i="1"/>
  <c r="CC20" i="1"/>
  <c r="CC36" i="1"/>
  <c r="CC13" i="1"/>
  <c r="CC44" i="1"/>
  <c r="CC14" i="1"/>
  <c r="CC30" i="1"/>
  <c r="CC6" i="1"/>
  <c r="CC5" i="1"/>
  <c r="CC9" i="1"/>
  <c r="CC24" i="1"/>
  <c r="CC16" i="1"/>
  <c r="CC3" i="1"/>
  <c r="CC32" i="1"/>
  <c r="CC39" i="1"/>
  <c r="CC10" i="1"/>
  <c r="CC25" i="1"/>
  <c r="CC17" i="1"/>
  <c r="CC4" i="1"/>
  <c r="CC76" i="1"/>
  <c r="CC12" i="1"/>
  <c r="CC19" i="1"/>
  <c r="CC34" i="1"/>
  <c r="CC28" i="1"/>
  <c r="CC42" i="1"/>
  <c r="CC33" i="1"/>
  <c r="CC40" i="1"/>
  <c r="CC11" i="1"/>
  <c r="CC26" i="1"/>
  <c r="CC18" i="1"/>
  <c r="CC125" i="1"/>
  <c r="CB46" i="21" l="1"/>
  <c r="CB36" i="21"/>
  <c r="CB44" i="21"/>
  <c r="CC32" i="21"/>
  <c r="CB42" i="21"/>
  <c r="CB35" i="21"/>
  <c r="CB34" i="21"/>
  <c r="CB40" i="21"/>
  <c r="CB37" i="21"/>
  <c r="CB38" i="21"/>
  <c r="CB39" i="21"/>
  <c r="CB41" i="21"/>
  <c r="CB43" i="21"/>
  <c r="CB33" i="21"/>
  <c r="CB45" i="21"/>
  <c r="CA47" i="21"/>
  <c r="CE117" i="1"/>
  <c r="CE120" i="1"/>
  <c r="CE116" i="1"/>
  <c r="CE115" i="1"/>
  <c r="CE122" i="1"/>
  <c r="CE124" i="1"/>
  <c r="CE118" i="1"/>
  <c r="CE121" i="1"/>
  <c r="CE123" i="1"/>
  <c r="CF113" i="1"/>
  <c r="CF119" i="1" s="1"/>
  <c r="CE114" i="1"/>
  <c r="CE57" i="1"/>
  <c r="CE51" i="1"/>
  <c r="CE59" i="1"/>
  <c r="CF46" i="1"/>
  <c r="CF53" i="1" s="1"/>
  <c r="CE49" i="1"/>
  <c r="CE55" i="1"/>
  <c r="CE48" i="1"/>
  <c r="CE60" i="1"/>
  <c r="CE58" i="1"/>
  <c r="CE52" i="1"/>
  <c r="CE50" i="1"/>
  <c r="CE56" i="1"/>
  <c r="CE47" i="1"/>
  <c r="CE54" i="1"/>
  <c r="CD61" i="1"/>
  <c r="CE1" i="1"/>
  <c r="CD27" i="1"/>
  <c r="CD22" i="1"/>
  <c r="CD7" i="1"/>
  <c r="CD41" i="1"/>
  <c r="CD20" i="1"/>
  <c r="CD5" i="1"/>
  <c r="CD35" i="1"/>
  <c r="CD29" i="1"/>
  <c r="CD21" i="1"/>
  <c r="CD14" i="1"/>
  <c r="CD36" i="1"/>
  <c r="CD13" i="1"/>
  <c r="CD30" i="1"/>
  <c r="CD44" i="1"/>
  <c r="CD6" i="1"/>
  <c r="CD43" i="1"/>
  <c r="CD37" i="1"/>
  <c r="CD9" i="1"/>
  <c r="CD24" i="1"/>
  <c r="CD16" i="1"/>
  <c r="CD3" i="1"/>
  <c r="CD32" i="1"/>
  <c r="CD39" i="1"/>
  <c r="CD10" i="1"/>
  <c r="CD25" i="1"/>
  <c r="CD17" i="1"/>
  <c r="CD4" i="1"/>
  <c r="CD12" i="1"/>
  <c r="CD76" i="1"/>
  <c r="CD19" i="1"/>
  <c r="CD34" i="1"/>
  <c r="CD28" i="1"/>
  <c r="CD42" i="1"/>
  <c r="CD33" i="1"/>
  <c r="CD40" i="1"/>
  <c r="CD11" i="1"/>
  <c r="CD26" i="1"/>
  <c r="CD18" i="1"/>
  <c r="CD125" i="1"/>
  <c r="CE63" i="1"/>
  <c r="CD69" i="1"/>
  <c r="CD92" i="1"/>
  <c r="CD85" i="1"/>
  <c r="CD99" i="1"/>
  <c r="CD103" i="1"/>
  <c r="CD93" i="1"/>
  <c r="CD102" i="1"/>
  <c r="CD112" i="1"/>
  <c r="CD101" i="1"/>
  <c r="CD83" i="1"/>
  <c r="CD70" i="1"/>
  <c r="CD84" i="1"/>
  <c r="CD111" i="1"/>
  <c r="CD77" i="1"/>
  <c r="CD108" i="1"/>
  <c r="CD89" i="1"/>
  <c r="CD74" i="1"/>
  <c r="CD73" i="1"/>
  <c r="CD87" i="1"/>
  <c r="CD79" i="1"/>
  <c r="CD65" i="1"/>
  <c r="CD96" i="1"/>
  <c r="CD105" i="1"/>
  <c r="CD110" i="1"/>
  <c r="CD91" i="1"/>
  <c r="CD68" i="1"/>
  <c r="CD82" i="1"/>
  <c r="CD100" i="1"/>
  <c r="CD98" i="1"/>
  <c r="CD109" i="1"/>
  <c r="CD97" i="1"/>
  <c r="CD81" i="1"/>
  <c r="CD107" i="1"/>
  <c r="CD90" i="1"/>
  <c r="CD67" i="1"/>
  <c r="CD75" i="1"/>
  <c r="CD88" i="1"/>
  <c r="CD80" i="1"/>
  <c r="CD66" i="1"/>
  <c r="CD95" i="1"/>
  <c r="CD106" i="1"/>
  <c r="CD72" i="1"/>
  <c r="CB47" i="21" l="1"/>
  <c r="CD32" i="21"/>
  <c r="CC44" i="21"/>
  <c r="CC36" i="21"/>
  <c r="CC34" i="21"/>
  <c r="CC40" i="21"/>
  <c r="CC37" i="21"/>
  <c r="CC35" i="21"/>
  <c r="CC39" i="21"/>
  <c r="CC38" i="21"/>
  <c r="CC42" i="21"/>
  <c r="CC41" i="21"/>
  <c r="CC43" i="21"/>
  <c r="CC33" i="21"/>
  <c r="CC45" i="21"/>
  <c r="CC46" i="21"/>
  <c r="CF115" i="1"/>
  <c r="CF118" i="1"/>
  <c r="CF117" i="1"/>
  <c r="CF120" i="1"/>
  <c r="CF116" i="1"/>
  <c r="CF122" i="1"/>
  <c r="CF124" i="1"/>
  <c r="CF121" i="1"/>
  <c r="CF123" i="1"/>
  <c r="CF63" i="1"/>
  <c r="CE93" i="1"/>
  <c r="CE69" i="1"/>
  <c r="CE112" i="1"/>
  <c r="CE84" i="1"/>
  <c r="CE99" i="1"/>
  <c r="CE85" i="1"/>
  <c r="CE83" i="1"/>
  <c r="CE92" i="1"/>
  <c r="CE102" i="1"/>
  <c r="CE101" i="1"/>
  <c r="CE77" i="1"/>
  <c r="CE70" i="1"/>
  <c r="CE103" i="1"/>
  <c r="CE111" i="1"/>
  <c r="CE108" i="1"/>
  <c r="CE89" i="1"/>
  <c r="CE74" i="1"/>
  <c r="CE73" i="1"/>
  <c r="CE87" i="1"/>
  <c r="CE79" i="1"/>
  <c r="CE65" i="1"/>
  <c r="CE96" i="1"/>
  <c r="CE105" i="1"/>
  <c r="CE110" i="1"/>
  <c r="CE91" i="1"/>
  <c r="CE68" i="1"/>
  <c r="CE82" i="1"/>
  <c r="CE100" i="1"/>
  <c r="CE98" i="1"/>
  <c r="CE109" i="1"/>
  <c r="CE97" i="1"/>
  <c r="CE81" i="1"/>
  <c r="CE107" i="1"/>
  <c r="CE90" i="1"/>
  <c r="CE67" i="1"/>
  <c r="CE75" i="1"/>
  <c r="CE88" i="1"/>
  <c r="CE80" i="1"/>
  <c r="CE66" i="1"/>
  <c r="CE95" i="1"/>
  <c r="CE106" i="1"/>
  <c r="CE72" i="1"/>
  <c r="CE61" i="1"/>
  <c r="CG113" i="1"/>
  <c r="CG119" i="1" s="1"/>
  <c r="CF114" i="1"/>
  <c r="CF57" i="1"/>
  <c r="CF51" i="1"/>
  <c r="CF59" i="1"/>
  <c r="CF55" i="1"/>
  <c r="CF49" i="1"/>
  <c r="CG46" i="1"/>
  <c r="CG53" i="1" s="1"/>
  <c r="CF48" i="1"/>
  <c r="CF60" i="1"/>
  <c r="CF52" i="1"/>
  <c r="CF56" i="1"/>
  <c r="CF54" i="1"/>
  <c r="CF50" i="1"/>
  <c r="CF58" i="1"/>
  <c r="CF47" i="1"/>
  <c r="CF1" i="1"/>
  <c r="CE27" i="1"/>
  <c r="CE41" i="1"/>
  <c r="CE29" i="1"/>
  <c r="CE21" i="1"/>
  <c r="CE22" i="1"/>
  <c r="CE20" i="1"/>
  <c r="CE5" i="1"/>
  <c r="CE43" i="1"/>
  <c r="CE36" i="1"/>
  <c r="CE13" i="1"/>
  <c r="CE35" i="1"/>
  <c r="CE7" i="1"/>
  <c r="CE6" i="1"/>
  <c r="CE14" i="1"/>
  <c r="CE30" i="1"/>
  <c r="CE44" i="1"/>
  <c r="CE37" i="1"/>
  <c r="CE9" i="1"/>
  <c r="CE24" i="1"/>
  <c r="CE16" i="1"/>
  <c r="CE3" i="1"/>
  <c r="CE32" i="1"/>
  <c r="CE39" i="1"/>
  <c r="CE10" i="1"/>
  <c r="CE25" i="1"/>
  <c r="CE17" i="1"/>
  <c r="CE4" i="1"/>
  <c r="CE76" i="1"/>
  <c r="CE12" i="1"/>
  <c r="CE19" i="1"/>
  <c r="CE34" i="1"/>
  <c r="CE28" i="1"/>
  <c r="CE42" i="1"/>
  <c r="CE33" i="1"/>
  <c r="CE40" i="1"/>
  <c r="CE11" i="1"/>
  <c r="CE26" i="1"/>
  <c r="CE18" i="1"/>
  <c r="CE125" i="1"/>
  <c r="CC47" i="21" l="1"/>
  <c r="CD46" i="21"/>
  <c r="CD36" i="21"/>
  <c r="CD44" i="21"/>
  <c r="CD35" i="21"/>
  <c r="CD34" i="21"/>
  <c r="CE32" i="21"/>
  <c r="CD37" i="21"/>
  <c r="CD40" i="21"/>
  <c r="CD39" i="21"/>
  <c r="CD38" i="21"/>
  <c r="CD42" i="21"/>
  <c r="CD41" i="21"/>
  <c r="CD43" i="21"/>
  <c r="CD33" i="21"/>
  <c r="CD45" i="21"/>
  <c r="CG115" i="1"/>
  <c r="CG118" i="1"/>
  <c r="CG117" i="1"/>
  <c r="CG116" i="1"/>
  <c r="CG120" i="1"/>
  <c r="CG121" i="1"/>
  <c r="CG123" i="1"/>
  <c r="CG122" i="1"/>
  <c r="CG124" i="1"/>
  <c r="CH113" i="1"/>
  <c r="CH119" i="1" s="1"/>
  <c r="CG114" i="1"/>
  <c r="CG57" i="1"/>
  <c r="CG59" i="1"/>
  <c r="CG55" i="1"/>
  <c r="CG49" i="1"/>
  <c r="CG51" i="1"/>
  <c r="CH46" i="1"/>
  <c r="CH53" i="1" s="1"/>
  <c r="CG60" i="1"/>
  <c r="CG48" i="1"/>
  <c r="CG58" i="1"/>
  <c r="CG54" i="1"/>
  <c r="CG52" i="1"/>
  <c r="CG50" i="1"/>
  <c r="CG47" i="1"/>
  <c r="CG56" i="1"/>
  <c r="CG1" i="1"/>
  <c r="CF27" i="1"/>
  <c r="CF20" i="1"/>
  <c r="CF29" i="1"/>
  <c r="CF37" i="1"/>
  <c r="CF13" i="1"/>
  <c r="CF43" i="1"/>
  <c r="CF35" i="1"/>
  <c r="CF5" i="1"/>
  <c r="CF41" i="1"/>
  <c r="CF22" i="1"/>
  <c r="CF44" i="1"/>
  <c r="CF30" i="1"/>
  <c r="CF36" i="1"/>
  <c r="CF14" i="1"/>
  <c r="CF6" i="1"/>
  <c r="CF21" i="1"/>
  <c r="CF7" i="1"/>
  <c r="CF9" i="1"/>
  <c r="CF24" i="1"/>
  <c r="CF16" i="1"/>
  <c r="CF3" i="1"/>
  <c r="CF32" i="1"/>
  <c r="CF39" i="1"/>
  <c r="CF10" i="1"/>
  <c r="CF25" i="1"/>
  <c r="CF17" i="1"/>
  <c r="CF4" i="1"/>
  <c r="CF76" i="1"/>
  <c r="CF12" i="1"/>
  <c r="CF19" i="1"/>
  <c r="CF34" i="1"/>
  <c r="CF28" i="1"/>
  <c r="CF42" i="1"/>
  <c r="CF33" i="1"/>
  <c r="CF40" i="1"/>
  <c r="CF11" i="1"/>
  <c r="CF26" i="1"/>
  <c r="CF18" i="1"/>
  <c r="CF125" i="1"/>
  <c r="CF61" i="1"/>
  <c r="CG63" i="1"/>
  <c r="CF99" i="1"/>
  <c r="CF85" i="1"/>
  <c r="CF69" i="1"/>
  <c r="CF77" i="1"/>
  <c r="CF103" i="1"/>
  <c r="CF83" i="1"/>
  <c r="CF92" i="1"/>
  <c r="CF93" i="1"/>
  <c r="CF70" i="1"/>
  <c r="CF84" i="1"/>
  <c r="CF101" i="1"/>
  <c r="CF102" i="1"/>
  <c r="CF112" i="1"/>
  <c r="CF111" i="1"/>
  <c r="CF108" i="1"/>
  <c r="CF89" i="1"/>
  <c r="CF74" i="1"/>
  <c r="CF73" i="1"/>
  <c r="CF87" i="1"/>
  <c r="CF79" i="1"/>
  <c r="CF65" i="1"/>
  <c r="CF96" i="1"/>
  <c r="CF105" i="1"/>
  <c r="CF110" i="1"/>
  <c r="CF91" i="1"/>
  <c r="CF68" i="1"/>
  <c r="CF82" i="1"/>
  <c r="CF100" i="1"/>
  <c r="CF98" i="1"/>
  <c r="CF109" i="1"/>
  <c r="CF97" i="1"/>
  <c r="CF81" i="1"/>
  <c r="CF107" i="1"/>
  <c r="CF90" i="1"/>
  <c r="CF67" i="1"/>
  <c r="CF75" i="1"/>
  <c r="CF88" i="1"/>
  <c r="CF80" i="1"/>
  <c r="CF66" i="1"/>
  <c r="CF95" i="1"/>
  <c r="CF106" i="1"/>
  <c r="CF72" i="1"/>
  <c r="CE36" i="21" l="1"/>
  <c r="CE46" i="21"/>
  <c r="CE35" i="21"/>
  <c r="CE43" i="21"/>
  <c r="CF32" i="21"/>
  <c r="CE44" i="21"/>
  <c r="CE40" i="21"/>
  <c r="CE34" i="21"/>
  <c r="CE42" i="21"/>
  <c r="CE37" i="21"/>
  <c r="CE38" i="21"/>
  <c r="CE39" i="21"/>
  <c r="CE41" i="21"/>
  <c r="CE45" i="21"/>
  <c r="CE33" i="21"/>
  <c r="CD47" i="21"/>
  <c r="CH116" i="1"/>
  <c r="CH115" i="1"/>
  <c r="CH118" i="1"/>
  <c r="CH117" i="1"/>
  <c r="CH120" i="1"/>
  <c r="CH121" i="1"/>
  <c r="CH123" i="1"/>
  <c r="CH122" i="1"/>
  <c r="CH124" i="1"/>
  <c r="CH63" i="1"/>
  <c r="CG83" i="1"/>
  <c r="CG102" i="1"/>
  <c r="CG93" i="1"/>
  <c r="CG99" i="1"/>
  <c r="CG103" i="1"/>
  <c r="CG85" i="1"/>
  <c r="CG69" i="1"/>
  <c r="CG92" i="1"/>
  <c r="CG101" i="1"/>
  <c r="CG77" i="1"/>
  <c r="CG112" i="1"/>
  <c r="CG84" i="1"/>
  <c r="CG70" i="1"/>
  <c r="CG111" i="1"/>
  <c r="CG108" i="1"/>
  <c r="CG89" i="1"/>
  <c r="CG74" i="1"/>
  <c r="CG73" i="1"/>
  <c r="CG87" i="1"/>
  <c r="CG79" i="1"/>
  <c r="CG65" i="1"/>
  <c r="CG96" i="1"/>
  <c r="CG105" i="1"/>
  <c r="CG110" i="1"/>
  <c r="CG91" i="1"/>
  <c r="CG68" i="1"/>
  <c r="CG82" i="1"/>
  <c r="CG100" i="1"/>
  <c r="CG98" i="1"/>
  <c r="CG109" i="1"/>
  <c r="CG97" i="1"/>
  <c r="CG81" i="1"/>
  <c r="CG107" i="1"/>
  <c r="CG90" i="1"/>
  <c r="CG67" i="1"/>
  <c r="CG75" i="1"/>
  <c r="CG88" i="1"/>
  <c r="CG80" i="1"/>
  <c r="CG66" i="1"/>
  <c r="CG95" i="1"/>
  <c r="CG106" i="1"/>
  <c r="CG72" i="1"/>
  <c r="CI113" i="1"/>
  <c r="CI119" i="1" s="1"/>
  <c r="CH114" i="1"/>
  <c r="CG61" i="1"/>
  <c r="CH59" i="1"/>
  <c r="CH57" i="1"/>
  <c r="CH51" i="1"/>
  <c r="CH49" i="1"/>
  <c r="CI46" i="1"/>
  <c r="CI53" i="1" s="1"/>
  <c r="CH55" i="1"/>
  <c r="CH48" i="1"/>
  <c r="CH60" i="1"/>
  <c r="CH52" i="1"/>
  <c r="CH58" i="1"/>
  <c r="CH50" i="1"/>
  <c r="CH47" i="1"/>
  <c r="CH56" i="1"/>
  <c r="CH54" i="1"/>
  <c r="CH1" i="1"/>
  <c r="CG27" i="1"/>
  <c r="CG20" i="1"/>
  <c r="CG41" i="1"/>
  <c r="CG5" i="1"/>
  <c r="CG22" i="1"/>
  <c r="CG21" i="1"/>
  <c r="CG29" i="1"/>
  <c r="CG43" i="1"/>
  <c r="CG14" i="1"/>
  <c r="CG6" i="1"/>
  <c r="CG44" i="1"/>
  <c r="CG7" i="1"/>
  <c r="CG35" i="1"/>
  <c r="CG13" i="1"/>
  <c r="CG36" i="1"/>
  <c r="CG37" i="1"/>
  <c r="CG30" i="1"/>
  <c r="CG9" i="1"/>
  <c r="CG24" i="1"/>
  <c r="CG16" i="1"/>
  <c r="CG3" i="1"/>
  <c r="CG32" i="1"/>
  <c r="CG39" i="1"/>
  <c r="CG10" i="1"/>
  <c r="CG25" i="1"/>
  <c r="CG17" i="1"/>
  <c r="CG4" i="1"/>
  <c r="CG12" i="1"/>
  <c r="CG76" i="1"/>
  <c r="CG19" i="1"/>
  <c r="CG34" i="1"/>
  <c r="CG28" i="1"/>
  <c r="CG42" i="1"/>
  <c r="CG33" i="1"/>
  <c r="CG40" i="1"/>
  <c r="CG11" i="1"/>
  <c r="CG26" i="1"/>
  <c r="CG18" i="1"/>
  <c r="CG125" i="1"/>
  <c r="CE47" i="21" l="1"/>
  <c r="CF43" i="21"/>
  <c r="CG32" i="21"/>
  <c r="CF44" i="21"/>
  <c r="CF40" i="21"/>
  <c r="CF35" i="21"/>
  <c r="CF41" i="21"/>
  <c r="CF38" i="21"/>
  <c r="CF34" i="21"/>
  <c r="CF36" i="21"/>
  <c r="CF37" i="21"/>
  <c r="CF42" i="21"/>
  <c r="CF46" i="21"/>
  <c r="CF39" i="21"/>
  <c r="CF33" i="21"/>
  <c r="CF45" i="21"/>
  <c r="CI116" i="1"/>
  <c r="CI115" i="1"/>
  <c r="CI117" i="1"/>
  <c r="CI120" i="1"/>
  <c r="CI118" i="1"/>
  <c r="CI124" i="1"/>
  <c r="CI121" i="1"/>
  <c r="CI123" i="1"/>
  <c r="CI122" i="1"/>
  <c r="CI1" i="1"/>
  <c r="CH27" i="1"/>
  <c r="CH22" i="1"/>
  <c r="CH21" i="1"/>
  <c r="CH13" i="1"/>
  <c r="CH29" i="1"/>
  <c r="CH5" i="1"/>
  <c r="CH43" i="1"/>
  <c r="CH37" i="1"/>
  <c r="CH36" i="1"/>
  <c r="CH20" i="1"/>
  <c r="CH35" i="1"/>
  <c r="CH44" i="1"/>
  <c r="CH30" i="1"/>
  <c r="CH6" i="1"/>
  <c r="CH41" i="1"/>
  <c r="CH7" i="1"/>
  <c r="CH14" i="1"/>
  <c r="CH9" i="1"/>
  <c r="CH24" i="1"/>
  <c r="CH16" i="1"/>
  <c r="CH3" i="1"/>
  <c r="CH32" i="1"/>
  <c r="CH39" i="1"/>
  <c r="CH10" i="1"/>
  <c r="CH25" i="1"/>
  <c r="CH17" i="1"/>
  <c r="CH4" i="1"/>
  <c r="CH76" i="1"/>
  <c r="CH12" i="1"/>
  <c r="CH19" i="1"/>
  <c r="CH34" i="1"/>
  <c r="CH28" i="1"/>
  <c r="CH42" i="1"/>
  <c r="CH33" i="1"/>
  <c r="CH40" i="1"/>
  <c r="CH11" i="1"/>
  <c r="CH26" i="1"/>
  <c r="CH18" i="1"/>
  <c r="CJ113" i="1"/>
  <c r="CJ119" i="1" s="1"/>
  <c r="CI114" i="1"/>
  <c r="CH61" i="1"/>
  <c r="CI59" i="1"/>
  <c r="CI55" i="1"/>
  <c r="CI57" i="1"/>
  <c r="CI51" i="1"/>
  <c r="CI49" i="1"/>
  <c r="CJ46" i="1"/>
  <c r="CJ53" i="1" s="1"/>
  <c r="CI48" i="1"/>
  <c r="CI60" i="1"/>
  <c r="CI58" i="1"/>
  <c r="CI54" i="1"/>
  <c r="CI47" i="1"/>
  <c r="CI56" i="1"/>
  <c r="CI50" i="1"/>
  <c r="CI52" i="1"/>
  <c r="CH125" i="1"/>
  <c r="CI63" i="1"/>
  <c r="CH93" i="1"/>
  <c r="CH92" i="1"/>
  <c r="CH102" i="1"/>
  <c r="CH85" i="1"/>
  <c r="CH69" i="1"/>
  <c r="CH83" i="1"/>
  <c r="CH77" i="1"/>
  <c r="CH103" i="1"/>
  <c r="CH112" i="1"/>
  <c r="CH99" i="1"/>
  <c r="CH70" i="1"/>
  <c r="CH101" i="1"/>
  <c r="CH84" i="1"/>
  <c r="CH111" i="1"/>
  <c r="CH108" i="1"/>
  <c r="CH89" i="1"/>
  <c r="CH74" i="1"/>
  <c r="CH73" i="1"/>
  <c r="CH87" i="1"/>
  <c r="CH79" i="1"/>
  <c r="CH65" i="1"/>
  <c r="CH96" i="1"/>
  <c r="CH105" i="1"/>
  <c r="CH110" i="1"/>
  <c r="CH91" i="1"/>
  <c r="CH68" i="1"/>
  <c r="CH82" i="1"/>
  <c r="CH100" i="1"/>
  <c r="CH98" i="1"/>
  <c r="CH109" i="1"/>
  <c r="CH97" i="1"/>
  <c r="CH81" i="1"/>
  <c r="CH107" i="1"/>
  <c r="CH90" i="1"/>
  <c r="CH67" i="1"/>
  <c r="CH75" i="1"/>
  <c r="CH88" i="1"/>
  <c r="CH80" i="1"/>
  <c r="CH66" i="1"/>
  <c r="CH95" i="1"/>
  <c r="CH106" i="1"/>
  <c r="CH72" i="1"/>
  <c r="CF47" i="21" l="1"/>
  <c r="CG38" i="21"/>
  <c r="CG36" i="21"/>
  <c r="CG41" i="21"/>
  <c r="CG37" i="21"/>
  <c r="CH32" i="21"/>
  <c r="CG46" i="21"/>
  <c r="CG35" i="21"/>
  <c r="CG39" i="21"/>
  <c r="CG40" i="21"/>
  <c r="CG43" i="21"/>
  <c r="CG44" i="21"/>
  <c r="CG34" i="21"/>
  <c r="CG42" i="21"/>
  <c r="CG45" i="21"/>
  <c r="CG33" i="21"/>
  <c r="CJ117" i="1"/>
  <c r="CJ120" i="1"/>
  <c r="CJ116" i="1"/>
  <c r="CJ115" i="1"/>
  <c r="CJ118" i="1"/>
  <c r="CJ121" i="1"/>
  <c r="CJ124" i="1"/>
  <c r="CJ123" i="1"/>
  <c r="CJ122" i="1"/>
  <c r="CI61" i="1"/>
  <c r="CJ63" i="1"/>
  <c r="CI103" i="1"/>
  <c r="CI69" i="1"/>
  <c r="CI83" i="1"/>
  <c r="CI77" i="1"/>
  <c r="CI92" i="1"/>
  <c r="CI102" i="1"/>
  <c r="CI84" i="1"/>
  <c r="CI112" i="1"/>
  <c r="CI101" i="1"/>
  <c r="CI85" i="1"/>
  <c r="CI93" i="1"/>
  <c r="CI99" i="1"/>
  <c r="CI111" i="1"/>
  <c r="CI70" i="1"/>
  <c r="CI108" i="1"/>
  <c r="CI89" i="1"/>
  <c r="CI74" i="1"/>
  <c r="CI73" i="1"/>
  <c r="CI87" i="1"/>
  <c r="CI79" i="1"/>
  <c r="CI65" i="1"/>
  <c r="CI96" i="1"/>
  <c r="CI105" i="1"/>
  <c r="CI110" i="1"/>
  <c r="CI91" i="1"/>
  <c r="CI68" i="1"/>
  <c r="CI82" i="1"/>
  <c r="CI100" i="1"/>
  <c r="CI98" i="1"/>
  <c r="CI109" i="1"/>
  <c r="CI97" i="1"/>
  <c r="CI81" i="1"/>
  <c r="CI107" i="1"/>
  <c r="CI90" i="1"/>
  <c r="CI67" i="1"/>
  <c r="CI75" i="1"/>
  <c r="CI88" i="1"/>
  <c r="CI80" i="1"/>
  <c r="CI66" i="1"/>
  <c r="CI95" i="1"/>
  <c r="CI106" i="1"/>
  <c r="CI72" i="1"/>
  <c r="CI125" i="1"/>
  <c r="CJ59" i="1"/>
  <c r="CJ55" i="1"/>
  <c r="CJ57" i="1"/>
  <c r="CJ51" i="1"/>
  <c r="CJ49" i="1"/>
  <c r="CK46" i="1"/>
  <c r="CK53" i="1" s="1"/>
  <c r="CJ48" i="1"/>
  <c r="CJ60" i="1"/>
  <c r="CJ58" i="1"/>
  <c r="CJ52" i="1"/>
  <c r="CJ56" i="1"/>
  <c r="CJ54" i="1"/>
  <c r="CJ47" i="1"/>
  <c r="CJ50" i="1"/>
  <c r="CK113" i="1"/>
  <c r="CK119" i="1" s="1"/>
  <c r="CJ114" i="1"/>
  <c r="CJ1" i="1"/>
  <c r="CI27" i="1"/>
  <c r="CI41" i="1"/>
  <c r="CI29" i="1"/>
  <c r="CI21" i="1"/>
  <c r="CI5" i="1"/>
  <c r="CI37" i="1"/>
  <c r="CI22" i="1"/>
  <c r="CI20" i="1"/>
  <c r="CI35" i="1"/>
  <c r="CI43" i="1"/>
  <c r="CI7" i="1"/>
  <c r="CI36" i="1"/>
  <c r="CI30" i="1"/>
  <c r="CI14" i="1"/>
  <c r="CI13" i="1"/>
  <c r="CI6" i="1"/>
  <c r="CI44" i="1"/>
  <c r="CI9" i="1"/>
  <c r="CI24" i="1"/>
  <c r="CI16" i="1"/>
  <c r="CI3" i="1"/>
  <c r="CI32" i="1"/>
  <c r="CI39" i="1"/>
  <c r="CI10" i="1"/>
  <c r="CI25" i="1"/>
  <c r="CI17" i="1"/>
  <c r="CI4" i="1"/>
  <c r="CI12" i="1"/>
  <c r="CI76" i="1"/>
  <c r="CI19" i="1"/>
  <c r="CI34" i="1"/>
  <c r="CI28" i="1"/>
  <c r="CI42" i="1"/>
  <c r="CI33" i="1"/>
  <c r="CI40" i="1"/>
  <c r="CI11" i="1"/>
  <c r="CI26" i="1"/>
  <c r="CI18" i="1"/>
  <c r="CG47" i="21" l="1"/>
  <c r="CI32" i="21"/>
  <c r="CH38" i="21"/>
  <c r="CH35" i="21"/>
  <c r="CH43" i="21"/>
  <c r="CH40" i="21"/>
  <c r="CH41" i="21"/>
  <c r="CH36" i="21"/>
  <c r="CH33" i="21"/>
  <c r="CH46" i="21"/>
  <c r="CH34" i="21"/>
  <c r="CH44" i="21"/>
  <c r="CH37" i="21"/>
  <c r="CH42" i="21"/>
  <c r="CH45" i="21"/>
  <c r="CH39" i="21"/>
  <c r="CK117" i="1"/>
  <c r="CK116" i="1"/>
  <c r="CK115" i="1"/>
  <c r="CK118" i="1"/>
  <c r="CK121" i="1"/>
  <c r="CK120" i="1"/>
  <c r="CK123" i="1"/>
  <c r="CK124" i="1"/>
  <c r="CK122" i="1"/>
  <c r="CK49" i="1"/>
  <c r="CK51" i="1"/>
  <c r="CK57" i="1"/>
  <c r="CL46" i="1"/>
  <c r="CL53" i="1" s="1"/>
  <c r="CK59" i="1"/>
  <c r="CK55" i="1"/>
  <c r="CK48" i="1"/>
  <c r="CK60" i="1"/>
  <c r="CK54" i="1"/>
  <c r="CK47" i="1"/>
  <c r="CK56" i="1"/>
  <c r="CK50" i="1"/>
  <c r="CK58" i="1"/>
  <c r="CK52" i="1"/>
  <c r="CJ125" i="1"/>
  <c r="CK1" i="1"/>
  <c r="CJ27" i="1"/>
  <c r="CJ20" i="1"/>
  <c r="CJ21" i="1"/>
  <c r="CJ29" i="1"/>
  <c r="CJ22" i="1"/>
  <c r="CJ5" i="1"/>
  <c r="CJ43" i="1"/>
  <c r="CJ36" i="1"/>
  <c r="CJ13" i="1"/>
  <c r="CJ37" i="1"/>
  <c r="CJ35" i="1"/>
  <c r="CJ44" i="1"/>
  <c r="CJ6" i="1"/>
  <c r="CJ30" i="1"/>
  <c r="CJ14" i="1"/>
  <c r="CJ41" i="1"/>
  <c r="CJ7" i="1"/>
  <c r="CJ9" i="1"/>
  <c r="CJ24" i="1"/>
  <c r="CJ16" i="1"/>
  <c r="CJ3" i="1"/>
  <c r="CJ32" i="1"/>
  <c r="CJ39" i="1"/>
  <c r="CJ10" i="1"/>
  <c r="CJ25" i="1"/>
  <c r="CJ17" i="1"/>
  <c r="CJ4" i="1"/>
  <c r="CJ76" i="1"/>
  <c r="CJ12" i="1"/>
  <c r="CJ19" i="1"/>
  <c r="CJ34" i="1"/>
  <c r="CJ28" i="1"/>
  <c r="CJ42" i="1"/>
  <c r="CJ33" i="1"/>
  <c r="CJ40" i="1"/>
  <c r="CJ11" i="1"/>
  <c r="CJ26" i="1"/>
  <c r="CJ18" i="1"/>
  <c r="CL113" i="1"/>
  <c r="CL119" i="1" s="1"/>
  <c r="CK114" i="1"/>
  <c r="CJ61" i="1"/>
  <c r="CK63" i="1"/>
  <c r="CJ85" i="1"/>
  <c r="CJ77" i="1"/>
  <c r="CJ69" i="1"/>
  <c r="CJ93" i="1"/>
  <c r="CJ92" i="1"/>
  <c r="CJ83" i="1"/>
  <c r="CJ102" i="1"/>
  <c r="CJ103" i="1"/>
  <c r="CJ99" i="1"/>
  <c r="CJ101" i="1"/>
  <c r="CJ112" i="1"/>
  <c r="CJ111" i="1"/>
  <c r="CJ84" i="1"/>
  <c r="CJ70" i="1"/>
  <c r="CJ108" i="1"/>
  <c r="CJ89" i="1"/>
  <c r="CJ74" i="1"/>
  <c r="CJ73" i="1"/>
  <c r="CJ87" i="1"/>
  <c r="CJ79" i="1"/>
  <c r="CJ65" i="1"/>
  <c r="CJ96" i="1"/>
  <c r="CJ105" i="1"/>
  <c r="CJ110" i="1"/>
  <c r="CJ91" i="1"/>
  <c r="CJ68" i="1"/>
  <c r="CJ82" i="1"/>
  <c r="CJ100" i="1"/>
  <c r="CJ98" i="1"/>
  <c r="CJ109" i="1"/>
  <c r="CJ97" i="1"/>
  <c r="CJ81" i="1"/>
  <c r="CJ107" i="1"/>
  <c r="CJ90" i="1"/>
  <c r="CJ67" i="1"/>
  <c r="CJ75" i="1"/>
  <c r="CJ88" i="1"/>
  <c r="CJ80" i="1"/>
  <c r="CJ66" i="1"/>
  <c r="CJ95" i="1"/>
  <c r="CJ106" i="1"/>
  <c r="CJ72" i="1"/>
  <c r="CH47" i="21" l="1"/>
  <c r="CI42" i="21"/>
  <c r="CI35" i="21"/>
  <c r="CI39" i="21"/>
  <c r="CI40" i="21"/>
  <c r="CI38" i="21"/>
  <c r="CJ32" i="21"/>
  <c r="CI43" i="21"/>
  <c r="CI36" i="21"/>
  <c r="CI37" i="21"/>
  <c r="CI33" i="21"/>
  <c r="CI41" i="21"/>
  <c r="CI46" i="21"/>
  <c r="CI34" i="21"/>
  <c r="CI44" i="21"/>
  <c r="CI45" i="21"/>
  <c r="CL118" i="1"/>
  <c r="CL117" i="1"/>
  <c r="CL120" i="1"/>
  <c r="CL116" i="1"/>
  <c r="CL115" i="1"/>
  <c r="CL121" i="1"/>
  <c r="CL124" i="1"/>
  <c r="CL123" i="1"/>
  <c r="CL122" i="1"/>
  <c r="CK125" i="1"/>
  <c r="CL63" i="1"/>
  <c r="CK85" i="1"/>
  <c r="CK99" i="1"/>
  <c r="CK83" i="1"/>
  <c r="CK92" i="1"/>
  <c r="CK103" i="1"/>
  <c r="CK102" i="1"/>
  <c r="CK93" i="1"/>
  <c r="CK112" i="1"/>
  <c r="CK69" i="1"/>
  <c r="CK101" i="1"/>
  <c r="CK70" i="1"/>
  <c r="CK111" i="1"/>
  <c r="CK77" i="1"/>
  <c r="CK84" i="1"/>
  <c r="CK108" i="1"/>
  <c r="CK89" i="1"/>
  <c r="CK74" i="1"/>
  <c r="CK73" i="1"/>
  <c r="CK87" i="1"/>
  <c r="CK79" i="1"/>
  <c r="CK65" i="1"/>
  <c r="CK96" i="1"/>
  <c r="CK105" i="1"/>
  <c r="CK110" i="1"/>
  <c r="CK91" i="1"/>
  <c r="CK68" i="1"/>
  <c r="CK82" i="1"/>
  <c r="CK100" i="1"/>
  <c r="CK98" i="1"/>
  <c r="CK109" i="1"/>
  <c r="CK97" i="1"/>
  <c r="CK81" i="1"/>
  <c r="CK107" i="1"/>
  <c r="CK90" i="1"/>
  <c r="CK67" i="1"/>
  <c r="CK75" i="1"/>
  <c r="CK88" i="1"/>
  <c r="CK80" i="1"/>
  <c r="CK66" i="1"/>
  <c r="CK95" i="1"/>
  <c r="CK106" i="1"/>
  <c r="CK72" i="1"/>
  <c r="CL57" i="1"/>
  <c r="CL59" i="1"/>
  <c r="CL49" i="1"/>
  <c r="CM46" i="1"/>
  <c r="CM53" i="1" s="1"/>
  <c r="CL55" i="1"/>
  <c r="CL51" i="1"/>
  <c r="CL48" i="1"/>
  <c r="CL60" i="1"/>
  <c r="CL47" i="1"/>
  <c r="CL58" i="1"/>
  <c r="CL52" i="1"/>
  <c r="CL50" i="1"/>
  <c r="CL56" i="1"/>
  <c r="CL54" i="1"/>
  <c r="CK61" i="1"/>
  <c r="CL1" i="1"/>
  <c r="CK27" i="1"/>
  <c r="CK43" i="1"/>
  <c r="CK41" i="1"/>
  <c r="CK22" i="1"/>
  <c r="CK37" i="1"/>
  <c r="CK20" i="1"/>
  <c r="CK5" i="1"/>
  <c r="CK35" i="1"/>
  <c r="CK36" i="1"/>
  <c r="CK21" i="1"/>
  <c r="CK7" i="1"/>
  <c r="CK13" i="1"/>
  <c r="CK44" i="1"/>
  <c r="CK30" i="1"/>
  <c r="CK6" i="1"/>
  <c r="CK29" i="1"/>
  <c r="CK14" i="1"/>
  <c r="CK9" i="1"/>
  <c r="CK24" i="1"/>
  <c r="CK16" i="1"/>
  <c r="CK3" i="1"/>
  <c r="CK32" i="1"/>
  <c r="CK39" i="1"/>
  <c r="CK10" i="1"/>
  <c r="CK25" i="1"/>
  <c r="CK17" i="1"/>
  <c r="CK4" i="1"/>
  <c r="CK12" i="1"/>
  <c r="CK76" i="1"/>
  <c r="CK19" i="1"/>
  <c r="CK34" i="1"/>
  <c r="CK28" i="1"/>
  <c r="CK42" i="1"/>
  <c r="CK33" i="1"/>
  <c r="CK40" i="1"/>
  <c r="CK11" i="1"/>
  <c r="CK26" i="1"/>
  <c r="CK18" i="1"/>
  <c r="CM113" i="1"/>
  <c r="CM119" i="1" s="1"/>
  <c r="CL114" i="1"/>
  <c r="CJ40" i="21" l="1"/>
  <c r="CJ44" i="21"/>
  <c r="CJ36" i="21"/>
  <c r="CJ42" i="21"/>
  <c r="CJ35" i="21"/>
  <c r="CJ37" i="21"/>
  <c r="CK32" i="21"/>
  <c r="CJ34" i="21"/>
  <c r="CJ38" i="21"/>
  <c r="CJ39" i="21"/>
  <c r="CJ41" i="21"/>
  <c r="CJ43" i="21"/>
  <c r="CJ33" i="21"/>
  <c r="CJ45" i="21"/>
  <c r="CJ46" i="21"/>
  <c r="CI47" i="21"/>
  <c r="CM117" i="1"/>
  <c r="CM120" i="1"/>
  <c r="CM116" i="1"/>
  <c r="CM115" i="1"/>
  <c r="CM122" i="1"/>
  <c r="CM124" i="1"/>
  <c r="CM118" i="1"/>
  <c r="CM121" i="1"/>
  <c r="CM123" i="1"/>
  <c r="CL125" i="1"/>
  <c r="CN113" i="1"/>
  <c r="CN119" i="1" s="1"/>
  <c r="CM114" i="1"/>
  <c r="CM57" i="1"/>
  <c r="CM51" i="1"/>
  <c r="CM59" i="1"/>
  <c r="CN46" i="1"/>
  <c r="CN53" i="1" s="1"/>
  <c r="CM55" i="1"/>
  <c r="CM49" i="1"/>
  <c r="CM48" i="1"/>
  <c r="CM60" i="1"/>
  <c r="CM52" i="1"/>
  <c r="CM56" i="1"/>
  <c r="CM50" i="1"/>
  <c r="CM47" i="1"/>
  <c r="CM54" i="1"/>
  <c r="CM58" i="1"/>
  <c r="CM1" i="1"/>
  <c r="CL27" i="1"/>
  <c r="CL41" i="1"/>
  <c r="CL22" i="1"/>
  <c r="CL37" i="1"/>
  <c r="CL20" i="1"/>
  <c r="CL5" i="1"/>
  <c r="CL35" i="1"/>
  <c r="CL29" i="1"/>
  <c r="CL21" i="1"/>
  <c r="CL36" i="1"/>
  <c r="CL13" i="1"/>
  <c r="CL30" i="1"/>
  <c r="CL44" i="1"/>
  <c r="CL14" i="1"/>
  <c r="CL43" i="1"/>
  <c r="CL7" i="1"/>
  <c r="CL6" i="1"/>
  <c r="CL9" i="1"/>
  <c r="CL24" i="1"/>
  <c r="CL16" i="1"/>
  <c r="CL3" i="1"/>
  <c r="CL32" i="1"/>
  <c r="CL39" i="1"/>
  <c r="CL10" i="1"/>
  <c r="CL25" i="1"/>
  <c r="CL17" i="1"/>
  <c r="CL4" i="1"/>
  <c r="CL12" i="1"/>
  <c r="CL76" i="1"/>
  <c r="CL19" i="1"/>
  <c r="CL34" i="1"/>
  <c r="CL28" i="1"/>
  <c r="CL42" i="1"/>
  <c r="CL33" i="1"/>
  <c r="CL40" i="1"/>
  <c r="CL11" i="1"/>
  <c r="CL26" i="1"/>
  <c r="CL18" i="1"/>
  <c r="CL61" i="1"/>
  <c r="CM63" i="1"/>
  <c r="CL69" i="1"/>
  <c r="CL102" i="1"/>
  <c r="CL99" i="1"/>
  <c r="CL83" i="1"/>
  <c r="CL85" i="1"/>
  <c r="CL101" i="1"/>
  <c r="CL93" i="1"/>
  <c r="CL77" i="1"/>
  <c r="CL103" i="1"/>
  <c r="CL111" i="1"/>
  <c r="CL70" i="1"/>
  <c r="CL92" i="1"/>
  <c r="CL84" i="1"/>
  <c r="CL112" i="1"/>
  <c r="CL108" i="1"/>
  <c r="CL89" i="1"/>
  <c r="CL74" i="1"/>
  <c r="CL73" i="1"/>
  <c r="CL87" i="1"/>
  <c r="CL79" i="1"/>
  <c r="CL65" i="1"/>
  <c r="CL96" i="1"/>
  <c r="CL105" i="1"/>
  <c r="CL110" i="1"/>
  <c r="CL91" i="1"/>
  <c r="CL68" i="1"/>
  <c r="CL82" i="1"/>
  <c r="CL100" i="1"/>
  <c r="CL98" i="1"/>
  <c r="CL109" i="1"/>
  <c r="CL97" i="1"/>
  <c r="CL81" i="1"/>
  <c r="CL107" i="1"/>
  <c r="CL90" i="1"/>
  <c r="CL67" i="1"/>
  <c r="CL75" i="1"/>
  <c r="CL88" i="1"/>
  <c r="CL80" i="1"/>
  <c r="CL66" i="1"/>
  <c r="CL95" i="1"/>
  <c r="CL106" i="1"/>
  <c r="CL72" i="1"/>
  <c r="CK46" i="21" l="1"/>
  <c r="CL32" i="21"/>
  <c r="CK42" i="21"/>
  <c r="CK35" i="21"/>
  <c r="CK37" i="21"/>
  <c r="CK36" i="21"/>
  <c r="CK34" i="21"/>
  <c r="CK41" i="21"/>
  <c r="CK40" i="21"/>
  <c r="CK44" i="21"/>
  <c r="CK38" i="21"/>
  <c r="CK39" i="21"/>
  <c r="CK33" i="21"/>
  <c r="CK45" i="21"/>
  <c r="CK43" i="21"/>
  <c r="CJ47" i="21"/>
  <c r="CN115" i="1"/>
  <c r="CN118" i="1"/>
  <c r="CN117" i="1"/>
  <c r="CN120" i="1"/>
  <c r="CN116" i="1"/>
  <c r="CN122" i="1"/>
  <c r="CN121" i="1"/>
  <c r="CN124" i="1"/>
  <c r="CN123" i="1"/>
  <c r="CN63" i="1"/>
  <c r="CM93" i="1"/>
  <c r="CM103" i="1"/>
  <c r="CM77" i="1"/>
  <c r="CM99" i="1"/>
  <c r="CM85" i="1"/>
  <c r="CM92" i="1"/>
  <c r="CM102" i="1"/>
  <c r="CM83" i="1"/>
  <c r="CM69" i="1"/>
  <c r="CM101" i="1"/>
  <c r="CM112" i="1"/>
  <c r="CM111" i="1"/>
  <c r="CM84" i="1"/>
  <c r="CM70" i="1"/>
  <c r="CM108" i="1"/>
  <c r="CM89" i="1"/>
  <c r="CM74" i="1"/>
  <c r="CM73" i="1"/>
  <c r="CM87" i="1"/>
  <c r="CM79" i="1"/>
  <c r="CM65" i="1"/>
  <c r="CM96" i="1"/>
  <c r="CM105" i="1"/>
  <c r="CM110" i="1"/>
  <c r="CM91" i="1"/>
  <c r="CM68" i="1"/>
  <c r="CM82" i="1"/>
  <c r="CM100" i="1"/>
  <c r="CM98" i="1"/>
  <c r="CM109" i="1"/>
  <c r="CM97" i="1"/>
  <c r="CM81" i="1"/>
  <c r="CM107" i="1"/>
  <c r="CM90" i="1"/>
  <c r="CM67" i="1"/>
  <c r="CM75" i="1"/>
  <c r="CM88" i="1"/>
  <c r="CM80" i="1"/>
  <c r="CM66" i="1"/>
  <c r="CM95" i="1"/>
  <c r="CM106" i="1"/>
  <c r="CM72" i="1"/>
  <c r="CM61" i="1"/>
  <c r="CO113" i="1"/>
  <c r="CO119" i="1" s="1"/>
  <c r="CN114" i="1"/>
  <c r="CN57" i="1"/>
  <c r="CN51" i="1"/>
  <c r="CN59" i="1"/>
  <c r="CN55" i="1"/>
  <c r="CO46" i="1"/>
  <c r="CO53" i="1" s="1"/>
  <c r="CN49" i="1"/>
  <c r="CN48" i="1"/>
  <c r="CN60" i="1"/>
  <c r="CN56" i="1"/>
  <c r="CN54" i="1"/>
  <c r="CN58" i="1"/>
  <c r="CN50" i="1"/>
  <c r="CN47" i="1"/>
  <c r="CN52" i="1"/>
  <c r="CN1" i="1"/>
  <c r="CM27" i="1"/>
  <c r="CM22" i="1"/>
  <c r="CM29" i="1"/>
  <c r="CM21" i="1"/>
  <c r="CM37" i="1"/>
  <c r="CM20" i="1"/>
  <c r="CM35" i="1"/>
  <c r="CM7" i="1"/>
  <c r="CM5" i="1"/>
  <c r="CM43" i="1"/>
  <c r="CM36" i="1"/>
  <c r="CM41" i="1"/>
  <c r="CM14" i="1"/>
  <c r="CM30" i="1"/>
  <c r="CM6" i="1"/>
  <c r="CM44" i="1"/>
  <c r="CM13" i="1"/>
  <c r="CM9" i="1"/>
  <c r="CM24" i="1"/>
  <c r="CM16" i="1"/>
  <c r="CM3" i="1"/>
  <c r="CM32" i="1"/>
  <c r="CM39" i="1"/>
  <c r="CM10" i="1"/>
  <c r="CM25" i="1"/>
  <c r="CM17" i="1"/>
  <c r="CM4" i="1"/>
  <c r="CM76" i="1"/>
  <c r="CM12" i="1"/>
  <c r="CM19" i="1"/>
  <c r="CM34" i="1"/>
  <c r="CM28" i="1"/>
  <c r="CM42" i="1"/>
  <c r="CM33" i="1"/>
  <c r="CM40" i="1"/>
  <c r="CM11" i="1"/>
  <c r="CM26" i="1"/>
  <c r="CM18" i="1"/>
  <c r="CM125" i="1"/>
  <c r="CK47" i="21" l="1"/>
  <c r="CL46" i="21"/>
  <c r="CL36" i="21"/>
  <c r="CL44" i="21"/>
  <c r="CL40" i="21"/>
  <c r="CL42" i="21"/>
  <c r="CL35" i="21"/>
  <c r="CL37" i="21"/>
  <c r="CM32" i="21"/>
  <c r="CL34" i="21"/>
  <c r="CL38" i="21"/>
  <c r="CL39" i="21"/>
  <c r="CL41" i="21"/>
  <c r="CL43" i="21"/>
  <c r="CL33" i="21"/>
  <c r="CL45" i="21"/>
  <c r="CO115" i="1"/>
  <c r="CO118" i="1"/>
  <c r="CO117" i="1"/>
  <c r="CO116" i="1"/>
  <c r="CO123" i="1"/>
  <c r="CO120" i="1"/>
  <c r="CO122" i="1"/>
  <c r="CO121" i="1"/>
  <c r="CO124" i="1"/>
  <c r="CN61" i="1"/>
  <c r="CP113" i="1"/>
  <c r="CP119" i="1" s="1"/>
  <c r="CO114" i="1"/>
  <c r="CO57" i="1"/>
  <c r="CO59" i="1"/>
  <c r="CO55" i="1"/>
  <c r="CO49" i="1"/>
  <c r="CP46" i="1"/>
  <c r="CP53" i="1" s="1"/>
  <c r="CO51" i="1"/>
  <c r="CO48" i="1"/>
  <c r="CO60" i="1"/>
  <c r="CO50" i="1"/>
  <c r="CO54" i="1"/>
  <c r="CO47" i="1"/>
  <c r="CO56" i="1"/>
  <c r="CO58" i="1"/>
  <c r="CO52" i="1"/>
  <c r="CO1" i="1"/>
  <c r="CN27" i="1"/>
  <c r="CN22" i="1"/>
  <c r="CN43" i="1"/>
  <c r="CN36" i="1"/>
  <c r="CN41" i="1"/>
  <c r="CN20" i="1"/>
  <c r="CN21" i="1"/>
  <c r="CN5" i="1"/>
  <c r="CN35" i="1"/>
  <c r="CN29" i="1"/>
  <c r="CN7" i="1"/>
  <c r="CN6" i="1"/>
  <c r="CN37" i="1"/>
  <c r="CN13" i="1"/>
  <c r="CN14" i="1"/>
  <c r="CN44" i="1"/>
  <c r="CN30" i="1"/>
  <c r="CN9" i="1"/>
  <c r="CN24" i="1"/>
  <c r="CN16" i="1"/>
  <c r="CN3" i="1"/>
  <c r="CN32" i="1"/>
  <c r="CN39" i="1"/>
  <c r="CN10" i="1"/>
  <c r="CN25" i="1"/>
  <c r="CN17" i="1"/>
  <c r="CN4" i="1"/>
  <c r="CN12" i="1"/>
  <c r="CN76" i="1"/>
  <c r="CN19" i="1"/>
  <c r="CN34" i="1"/>
  <c r="CN28" i="1"/>
  <c r="CN42" i="1"/>
  <c r="CN33" i="1"/>
  <c r="CN40" i="1"/>
  <c r="CN11" i="1"/>
  <c r="CN26" i="1"/>
  <c r="CN18" i="1"/>
  <c r="CN125" i="1"/>
  <c r="CO63" i="1"/>
  <c r="CN85" i="1"/>
  <c r="CN99" i="1"/>
  <c r="CN77" i="1"/>
  <c r="CN83" i="1"/>
  <c r="CN69" i="1"/>
  <c r="CN102" i="1"/>
  <c r="CN93" i="1"/>
  <c r="CN103" i="1"/>
  <c r="CN92" i="1"/>
  <c r="CN84" i="1"/>
  <c r="CN101" i="1"/>
  <c r="CN111" i="1"/>
  <c r="CN112" i="1"/>
  <c r="CN70" i="1"/>
  <c r="CN108" i="1"/>
  <c r="CN89" i="1"/>
  <c r="CN74" i="1"/>
  <c r="CN73" i="1"/>
  <c r="CN87" i="1"/>
  <c r="CN79" i="1"/>
  <c r="CN65" i="1"/>
  <c r="CN96" i="1"/>
  <c r="CN105" i="1"/>
  <c r="CN110" i="1"/>
  <c r="CN91" i="1"/>
  <c r="CN68" i="1"/>
  <c r="CN82" i="1"/>
  <c r="CN100" i="1"/>
  <c r="CN98" i="1"/>
  <c r="CN109" i="1"/>
  <c r="CN97" i="1"/>
  <c r="CN81" i="1"/>
  <c r="CN107" i="1"/>
  <c r="CN90" i="1"/>
  <c r="CN67" i="1"/>
  <c r="CN75" i="1"/>
  <c r="CN88" i="1"/>
  <c r="CN80" i="1"/>
  <c r="CN66" i="1"/>
  <c r="CN95" i="1"/>
  <c r="CN106" i="1"/>
  <c r="CN72" i="1"/>
  <c r="CL47" i="21" l="1"/>
  <c r="CM46" i="21"/>
  <c r="CN32" i="21"/>
  <c r="CM41" i="21"/>
  <c r="CM33" i="21"/>
  <c r="CM35" i="21"/>
  <c r="CM43" i="21"/>
  <c r="CM45" i="21"/>
  <c r="CM40" i="21"/>
  <c r="CM37" i="21"/>
  <c r="CM36" i="21"/>
  <c r="CM34" i="21"/>
  <c r="CM42" i="21"/>
  <c r="CM44" i="21"/>
  <c r="CM38" i="21"/>
  <c r="CM39" i="21"/>
  <c r="CP116" i="1"/>
  <c r="CP115" i="1"/>
  <c r="CP118" i="1"/>
  <c r="CP117" i="1"/>
  <c r="CP120" i="1"/>
  <c r="CP123" i="1"/>
  <c r="CP122" i="1"/>
  <c r="CP121" i="1"/>
  <c r="CP124" i="1"/>
  <c r="CP63" i="1"/>
  <c r="CO85" i="1"/>
  <c r="CO93" i="1"/>
  <c r="CO69" i="1"/>
  <c r="CO92" i="1"/>
  <c r="CO83" i="1"/>
  <c r="CO99" i="1"/>
  <c r="CO103" i="1"/>
  <c r="CO77" i="1"/>
  <c r="CO84" i="1"/>
  <c r="CO102" i="1"/>
  <c r="CO112" i="1"/>
  <c r="CO101" i="1"/>
  <c r="CO70" i="1"/>
  <c r="CO111" i="1"/>
  <c r="CO108" i="1"/>
  <c r="CO89" i="1"/>
  <c r="CO74" i="1"/>
  <c r="CO73" i="1"/>
  <c r="CO87" i="1"/>
  <c r="CO79" i="1"/>
  <c r="CO65" i="1"/>
  <c r="CO96" i="1"/>
  <c r="CO105" i="1"/>
  <c r="CO110" i="1"/>
  <c r="CO91" i="1"/>
  <c r="CO68" i="1"/>
  <c r="CO82" i="1"/>
  <c r="CO100" i="1"/>
  <c r="CO98" i="1"/>
  <c r="CO109" i="1"/>
  <c r="CO97" i="1"/>
  <c r="CO81" i="1"/>
  <c r="CO107" i="1"/>
  <c r="CO90" i="1"/>
  <c r="CO67" i="1"/>
  <c r="CO75" i="1"/>
  <c r="CO88" i="1"/>
  <c r="CO80" i="1"/>
  <c r="CO66" i="1"/>
  <c r="CO95" i="1"/>
  <c r="CO106" i="1"/>
  <c r="CO72" i="1"/>
  <c r="CP59" i="1"/>
  <c r="CP57" i="1"/>
  <c r="CP55" i="1"/>
  <c r="CP51" i="1"/>
  <c r="CP49" i="1"/>
  <c r="CQ46" i="1"/>
  <c r="CQ53" i="1" s="1"/>
  <c r="CP48" i="1"/>
  <c r="CP60" i="1"/>
  <c r="CP52" i="1"/>
  <c r="CP58" i="1"/>
  <c r="CP47" i="1"/>
  <c r="CP56" i="1"/>
  <c r="CP54" i="1"/>
  <c r="CP50" i="1"/>
  <c r="CQ113" i="1"/>
  <c r="CQ119" i="1" s="1"/>
  <c r="CP114" i="1"/>
  <c r="CO61" i="1"/>
  <c r="CP1" i="1"/>
  <c r="CO27" i="1"/>
  <c r="CO20" i="1"/>
  <c r="CO41" i="1"/>
  <c r="CO5" i="1"/>
  <c r="CO22" i="1"/>
  <c r="CO21" i="1"/>
  <c r="CO29" i="1"/>
  <c r="CO44" i="1"/>
  <c r="CO7" i="1"/>
  <c r="CO35" i="1"/>
  <c r="CO36" i="1"/>
  <c r="CO37" i="1"/>
  <c r="CO13" i="1"/>
  <c r="CO30" i="1"/>
  <c r="CO14" i="1"/>
  <c r="CO43" i="1"/>
  <c r="CO6" i="1"/>
  <c r="CO9" i="1"/>
  <c r="CO24" i="1"/>
  <c r="CO16" i="1"/>
  <c r="CO3" i="1"/>
  <c r="CO32" i="1"/>
  <c r="CO39" i="1"/>
  <c r="CO10" i="1"/>
  <c r="CO25" i="1"/>
  <c r="CO17" i="1"/>
  <c r="CO4" i="1"/>
  <c r="CO76" i="1"/>
  <c r="CO12" i="1"/>
  <c r="CO19" i="1"/>
  <c r="CO34" i="1"/>
  <c r="CO28" i="1"/>
  <c r="CO42" i="1"/>
  <c r="CO33" i="1"/>
  <c r="CO40" i="1"/>
  <c r="CO11" i="1"/>
  <c r="CO26" i="1"/>
  <c r="CO18" i="1"/>
  <c r="CO125" i="1"/>
  <c r="CM47" i="21" l="1"/>
  <c r="CN46" i="21"/>
  <c r="CN36" i="21"/>
  <c r="CN41" i="21"/>
  <c r="CN40" i="21"/>
  <c r="CN43" i="21"/>
  <c r="CN35" i="21"/>
  <c r="CN37" i="21"/>
  <c r="CO32" i="21"/>
  <c r="CN34" i="21"/>
  <c r="CN42" i="21"/>
  <c r="CN44" i="21"/>
  <c r="CN38" i="21"/>
  <c r="CN39" i="21"/>
  <c r="CN33" i="21"/>
  <c r="CN45" i="21"/>
  <c r="CQ116" i="1"/>
  <c r="CQ115" i="1"/>
  <c r="CQ117" i="1"/>
  <c r="CQ120" i="1"/>
  <c r="CQ121" i="1"/>
  <c r="CQ124" i="1"/>
  <c r="CQ118" i="1"/>
  <c r="CQ123" i="1"/>
  <c r="CQ122" i="1"/>
  <c r="CQ59" i="1"/>
  <c r="CQ55" i="1"/>
  <c r="CQ57" i="1"/>
  <c r="CQ51" i="1"/>
  <c r="CQ49" i="1"/>
  <c r="CR46" i="1"/>
  <c r="CR53" i="1" s="1"/>
  <c r="CQ60" i="1"/>
  <c r="CQ48" i="1"/>
  <c r="CQ47" i="1"/>
  <c r="CQ56" i="1"/>
  <c r="CQ50" i="1"/>
  <c r="CQ52" i="1"/>
  <c r="CQ54" i="1"/>
  <c r="CQ58" i="1"/>
  <c r="CP61" i="1"/>
  <c r="CP125" i="1"/>
  <c r="CQ1" i="1"/>
  <c r="CP27" i="1"/>
  <c r="CP21" i="1"/>
  <c r="CP29" i="1"/>
  <c r="CP7" i="1"/>
  <c r="CP5" i="1"/>
  <c r="CP43" i="1"/>
  <c r="CP20" i="1"/>
  <c r="CP35" i="1"/>
  <c r="CP41" i="1"/>
  <c r="CP13" i="1"/>
  <c r="CP30" i="1"/>
  <c r="CP14" i="1"/>
  <c r="CP6" i="1"/>
  <c r="CP22" i="1"/>
  <c r="CP36" i="1"/>
  <c r="CP37" i="1"/>
  <c r="CP44" i="1"/>
  <c r="CP9" i="1"/>
  <c r="CP24" i="1"/>
  <c r="CP16" i="1"/>
  <c r="CP3" i="1"/>
  <c r="CP32" i="1"/>
  <c r="CP39" i="1"/>
  <c r="CP10" i="1"/>
  <c r="CP25" i="1"/>
  <c r="CP17" i="1"/>
  <c r="CP4" i="1"/>
  <c r="CP12" i="1"/>
  <c r="CP76" i="1"/>
  <c r="CP19" i="1"/>
  <c r="CP34" i="1"/>
  <c r="CP28" i="1"/>
  <c r="CP42" i="1"/>
  <c r="CP33" i="1"/>
  <c r="CP40" i="1"/>
  <c r="CP11" i="1"/>
  <c r="CP26" i="1"/>
  <c r="CP18" i="1"/>
  <c r="CR113" i="1"/>
  <c r="CR119" i="1" s="1"/>
  <c r="CQ114" i="1"/>
  <c r="CQ63" i="1"/>
  <c r="CP69" i="1"/>
  <c r="CP85" i="1"/>
  <c r="CP83" i="1"/>
  <c r="CP101" i="1"/>
  <c r="CP77" i="1"/>
  <c r="CP92" i="1"/>
  <c r="CP103" i="1"/>
  <c r="CP102" i="1"/>
  <c r="CP99" i="1"/>
  <c r="CP93" i="1"/>
  <c r="CP84" i="1"/>
  <c r="CP111" i="1"/>
  <c r="CP112" i="1"/>
  <c r="CP70" i="1"/>
  <c r="CP108" i="1"/>
  <c r="CP89" i="1"/>
  <c r="CP74" i="1"/>
  <c r="CP73" i="1"/>
  <c r="CP87" i="1"/>
  <c r="CP79" i="1"/>
  <c r="CP65" i="1"/>
  <c r="CP96" i="1"/>
  <c r="CP105" i="1"/>
  <c r="CP110" i="1"/>
  <c r="CP91" i="1"/>
  <c r="CP68" i="1"/>
  <c r="CP82" i="1"/>
  <c r="CP100" i="1"/>
  <c r="CP98" i="1"/>
  <c r="CP109" i="1"/>
  <c r="CP97" i="1"/>
  <c r="CP81" i="1"/>
  <c r="CP107" i="1"/>
  <c r="CP90" i="1"/>
  <c r="CP67" i="1"/>
  <c r="CP75" i="1"/>
  <c r="CP88" i="1"/>
  <c r="CP80" i="1"/>
  <c r="CP66" i="1"/>
  <c r="CP95" i="1"/>
  <c r="CP106" i="1"/>
  <c r="CP72" i="1"/>
  <c r="CN47" i="21" l="1"/>
  <c r="CO38" i="21"/>
  <c r="CP32" i="21"/>
  <c r="CO33" i="21"/>
  <c r="CO40" i="21"/>
  <c r="CO39" i="21"/>
  <c r="CO35" i="21"/>
  <c r="CO46" i="21"/>
  <c r="CO36" i="21"/>
  <c r="CO41" i="21"/>
  <c r="CO44" i="21"/>
  <c r="CO43" i="21"/>
  <c r="CO37" i="21"/>
  <c r="CO34" i="21"/>
  <c r="CO42" i="21"/>
  <c r="CO45" i="21"/>
  <c r="CR117" i="1"/>
  <c r="CR120" i="1"/>
  <c r="CR116" i="1"/>
  <c r="CR115" i="1"/>
  <c r="CR118" i="1"/>
  <c r="CR121" i="1"/>
  <c r="CR124" i="1"/>
  <c r="CR123" i="1"/>
  <c r="CR122" i="1"/>
  <c r="CR59" i="1"/>
  <c r="CR55" i="1"/>
  <c r="CR57" i="1"/>
  <c r="CR51" i="1"/>
  <c r="CR49" i="1"/>
  <c r="CS46" i="1"/>
  <c r="CS53" i="1" s="1"/>
  <c r="CR48" i="1"/>
  <c r="CR60" i="1"/>
  <c r="CR58" i="1"/>
  <c r="CR56" i="1"/>
  <c r="CR54" i="1"/>
  <c r="CR47" i="1"/>
  <c r="CR50" i="1"/>
  <c r="CR52" i="1"/>
  <c r="CR63" i="1"/>
  <c r="CQ69" i="1"/>
  <c r="CQ85" i="1"/>
  <c r="CQ102" i="1"/>
  <c r="CQ92" i="1"/>
  <c r="CQ93" i="1"/>
  <c r="CQ83" i="1"/>
  <c r="CQ77" i="1"/>
  <c r="CQ112" i="1"/>
  <c r="CQ84" i="1"/>
  <c r="CQ111" i="1"/>
  <c r="CQ99" i="1"/>
  <c r="CQ103" i="1"/>
  <c r="CQ101" i="1"/>
  <c r="CQ70" i="1"/>
  <c r="CQ108" i="1"/>
  <c r="CQ89" i="1"/>
  <c r="CQ74" i="1"/>
  <c r="CQ73" i="1"/>
  <c r="CQ87" i="1"/>
  <c r="CQ79" i="1"/>
  <c r="CQ65" i="1"/>
  <c r="CQ96" i="1"/>
  <c r="CQ105" i="1"/>
  <c r="CQ110" i="1"/>
  <c r="CQ91" i="1"/>
  <c r="CQ68" i="1"/>
  <c r="CQ82" i="1"/>
  <c r="CQ100" i="1"/>
  <c r="CQ98" i="1"/>
  <c r="CQ109" i="1"/>
  <c r="CQ97" i="1"/>
  <c r="CQ81" i="1"/>
  <c r="CQ107" i="1"/>
  <c r="CQ90" i="1"/>
  <c r="CQ67" i="1"/>
  <c r="CQ75" i="1"/>
  <c r="CQ88" i="1"/>
  <c r="CQ80" i="1"/>
  <c r="CQ66" i="1"/>
  <c r="CQ95" i="1"/>
  <c r="CQ106" i="1"/>
  <c r="CQ72" i="1"/>
  <c r="CS113" i="1"/>
  <c r="CS119" i="1" s="1"/>
  <c r="CR114" i="1"/>
  <c r="CR1" i="1"/>
  <c r="CQ27" i="1"/>
  <c r="CQ29" i="1"/>
  <c r="CQ21" i="1"/>
  <c r="CQ5" i="1"/>
  <c r="CQ20" i="1"/>
  <c r="CQ35" i="1"/>
  <c r="CQ44" i="1"/>
  <c r="CQ13" i="1"/>
  <c r="CQ22" i="1"/>
  <c r="CQ43" i="1"/>
  <c r="CQ7" i="1"/>
  <c r="CQ36" i="1"/>
  <c r="CQ37" i="1"/>
  <c r="CQ30" i="1"/>
  <c r="CQ14" i="1"/>
  <c r="CQ41" i="1"/>
  <c r="CQ6" i="1"/>
  <c r="CQ9" i="1"/>
  <c r="CQ24" i="1"/>
  <c r="CQ16" i="1"/>
  <c r="CQ3" i="1"/>
  <c r="CQ32" i="1"/>
  <c r="CQ39" i="1"/>
  <c r="CQ10" i="1"/>
  <c r="CQ25" i="1"/>
  <c r="CQ17" i="1"/>
  <c r="CQ4" i="1"/>
  <c r="CQ12" i="1"/>
  <c r="CQ76" i="1"/>
  <c r="CQ19" i="1"/>
  <c r="CQ34" i="1"/>
  <c r="CQ28" i="1"/>
  <c r="CQ42" i="1"/>
  <c r="CQ33" i="1"/>
  <c r="CQ40" i="1"/>
  <c r="CQ11" i="1"/>
  <c r="CQ26" i="1"/>
  <c r="CQ18" i="1"/>
  <c r="CQ61" i="1"/>
  <c r="CQ125" i="1"/>
  <c r="CO47" i="21" l="1"/>
  <c r="CP33" i="21"/>
  <c r="CP35" i="21"/>
  <c r="CP39" i="21"/>
  <c r="CQ32" i="21"/>
  <c r="CP41" i="21"/>
  <c r="CP36" i="21"/>
  <c r="CP43" i="21"/>
  <c r="CP40" i="21"/>
  <c r="CP38" i="21"/>
  <c r="CP46" i="21"/>
  <c r="CP37" i="21"/>
  <c r="CP44" i="21"/>
  <c r="CP34" i="21"/>
  <c r="CP42" i="21"/>
  <c r="CP45" i="21"/>
  <c r="CS117" i="1"/>
  <c r="CS116" i="1"/>
  <c r="CS115" i="1"/>
  <c r="CS118" i="1"/>
  <c r="CS121" i="1"/>
  <c r="CS124" i="1"/>
  <c r="CS120" i="1"/>
  <c r="CS123" i="1"/>
  <c r="CS122" i="1"/>
  <c r="CR61" i="1"/>
  <c r="CS49" i="1"/>
  <c r="CS55" i="1"/>
  <c r="CT46" i="1"/>
  <c r="CT53" i="1" s="1"/>
  <c r="CS59" i="1"/>
  <c r="CS51" i="1"/>
  <c r="CS57" i="1"/>
  <c r="CS48" i="1"/>
  <c r="CS60" i="1"/>
  <c r="CS54" i="1"/>
  <c r="CS56" i="1"/>
  <c r="CS50" i="1"/>
  <c r="CS47" i="1"/>
  <c r="CS58" i="1"/>
  <c r="CS52" i="1"/>
  <c r="CR125" i="1"/>
  <c r="CS63" i="1"/>
  <c r="CR77" i="1"/>
  <c r="CR69" i="1"/>
  <c r="CR92" i="1"/>
  <c r="CR102" i="1"/>
  <c r="CR103" i="1"/>
  <c r="CR93" i="1"/>
  <c r="CR112" i="1"/>
  <c r="CR99" i="1"/>
  <c r="CR101" i="1"/>
  <c r="CR83" i="1"/>
  <c r="CR70" i="1"/>
  <c r="CR84" i="1"/>
  <c r="CR85" i="1"/>
  <c r="CR111" i="1"/>
  <c r="CR108" i="1"/>
  <c r="CR89" i="1"/>
  <c r="CR74" i="1"/>
  <c r="CR73" i="1"/>
  <c r="CR87" i="1"/>
  <c r="CR79" i="1"/>
  <c r="CR65" i="1"/>
  <c r="CR96" i="1"/>
  <c r="CR105" i="1"/>
  <c r="CR110" i="1"/>
  <c r="CR91" i="1"/>
  <c r="CR68" i="1"/>
  <c r="CR82" i="1"/>
  <c r="CR100" i="1"/>
  <c r="CR98" i="1"/>
  <c r="CR109" i="1"/>
  <c r="CR97" i="1"/>
  <c r="CR81" i="1"/>
  <c r="CR107" i="1"/>
  <c r="CR90" i="1"/>
  <c r="CR67" i="1"/>
  <c r="CR75" i="1"/>
  <c r="CR88" i="1"/>
  <c r="CR80" i="1"/>
  <c r="CR66" i="1"/>
  <c r="CR95" i="1"/>
  <c r="CR106" i="1"/>
  <c r="CR72" i="1"/>
  <c r="CS1" i="1"/>
  <c r="CR27" i="1"/>
  <c r="CR41" i="1"/>
  <c r="CR22" i="1"/>
  <c r="CR5" i="1"/>
  <c r="CR29" i="1"/>
  <c r="CR21" i="1"/>
  <c r="CR43" i="1"/>
  <c r="CR37" i="1"/>
  <c r="CR36" i="1"/>
  <c r="CR20" i="1"/>
  <c r="CR13" i="1"/>
  <c r="CR6" i="1"/>
  <c r="CR35" i="1"/>
  <c r="CR44" i="1"/>
  <c r="CR30" i="1"/>
  <c r="CR7" i="1"/>
  <c r="CR14" i="1"/>
  <c r="CR9" i="1"/>
  <c r="CR24" i="1"/>
  <c r="CR16" i="1"/>
  <c r="CR3" i="1"/>
  <c r="CR32" i="1"/>
  <c r="CR39" i="1"/>
  <c r="CR10" i="1"/>
  <c r="CR25" i="1"/>
  <c r="CR17" i="1"/>
  <c r="CR4" i="1"/>
  <c r="CR76" i="1"/>
  <c r="CR12" i="1"/>
  <c r="CR19" i="1"/>
  <c r="CR34" i="1"/>
  <c r="CR28" i="1"/>
  <c r="CR42" i="1"/>
  <c r="CR33" i="1"/>
  <c r="CR40" i="1"/>
  <c r="CR11" i="1"/>
  <c r="CR26" i="1"/>
  <c r="CR18" i="1"/>
  <c r="CT113" i="1"/>
  <c r="CT119" i="1" s="1"/>
  <c r="CS114" i="1"/>
  <c r="CQ42" i="21" l="1"/>
  <c r="CQ36" i="21"/>
  <c r="CQ39" i="21"/>
  <c r="CQ44" i="21"/>
  <c r="CR32" i="21"/>
  <c r="CQ41" i="21"/>
  <c r="CQ40" i="21"/>
  <c r="CQ43" i="21"/>
  <c r="CQ35" i="21"/>
  <c r="CQ38" i="21"/>
  <c r="CQ45" i="21"/>
  <c r="CQ33" i="21"/>
  <c r="CQ37" i="21"/>
  <c r="CQ46" i="21"/>
  <c r="CQ34" i="21"/>
  <c r="CP47" i="21"/>
  <c r="CT118" i="1"/>
  <c r="CT117" i="1"/>
  <c r="CT120" i="1"/>
  <c r="CT116" i="1"/>
  <c r="CT115" i="1"/>
  <c r="CT121" i="1"/>
  <c r="CT124" i="1"/>
  <c r="CT123" i="1"/>
  <c r="CT122" i="1"/>
  <c r="CS125" i="1"/>
  <c r="CU113" i="1"/>
  <c r="CU119" i="1" s="1"/>
  <c r="CT114" i="1"/>
  <c r="CS61" i="1"/>
  <c r="CT57" i="1"/>
  <c r="CT59" i="1"/>
  <c r="CT55" i="1"/>
  <c r="CU46" i="1"/>
  <c r="CU53" i="1" s="1"/>
  <c r="CT51" i="1"/>
  <c r="CT49" i="1"/>
  <c r="CT48" i="1"/>
  <c r="CT60" i="1"/>
  <c r="CT58" i="1"/>
  <c r="CT50" i="1"/>
  <c r="CT54" i="1"/>
  <c r="CT56" i="1"/>
  <c r="CT47" i="1"/>
  <c r="CT52" i="1"/>
  <c r="CT1" i="1"/>
  <c r="CS27" i="1"/>
  <c r="CS43" i="1"/>
  <c r="CS36" i="1"/>
  <c r="CS7" i="1"/>
  <c r="CS41" i="1"/>
  <c r="CS22" i="1"/>
  <c r="CS20" i="1"/>
  <c r="CS5" i="1"/>
  <c r="CS35" i="1"/>
  <c r="CS29" i="1"/>
  <c r="CS21" i="1"/>
  <c r="CS14" i="1"/>
  <c r="CS6" i="1"/>
  <c r="CS13" i="1"/>
  <c r="CS30" i="1"/>
  <c r="CS37" i="1"/>
  <c r="CS44" i="1"/>
  <c r="CS9" i="1"/>
  <c r="CS24" i="1"/>
  <c r="CS16" i="1"/>
  <c r="CS3" i="1"/>
  <c r="CS32" i="1"/>
  <c r="CS39" i="1"/>
  <c r="CS10" i="1"/>
  <c r="CS25" i="1"/>
  <c r="CS17" i="1"/>
  <c r="CS4" i="1"/>
  <c r="CS12" i="1"/>
  <c r="CS76" i="1"/>
  <c r="CS19" i="1"/>
  <c r="CS34" i="1"/>
  <c r="CS28" i="1"/>
  <c r="CS42" i="1"/>
  <c r="CS33" i="1"/>
  <c r="CS40" i="1"/>
  <c r="CS11" i="1"/>
  <c r="CS26" i="1"/>
  <c r="CS18" i="1"/>
  <c r="CT63" i="1"/>
  <c r="CS93" i="1"/>
  <c r="CS83" i="1"/>
  <c r="CS99" i="1"/>
  <c r="CS77" i="1"/>
  <c r="CS92" i="1"/>
  <c r="CS102" i="1"/>
  <c r="CS103" i="1"/>
  <c r="CS85" i="1"/>
  <c r="CS69" i="1"/>
  <c r="CS101" i="1"/>
  <c r="CS70" i="1"/>
  <c r="CS84" i="1"/>
  <c r="CS111" i="1"/>
  <c r="CS112" i="1"/>
  <c r="CS108" i="1"/>
  <c r="CS89" i="1"/>
  <c r="CS74" i="1"/>
  <c r="CS73" i="1"/>
  <c r="CS87" i="1"/>
  <c r="CS79" i="1"/>
  <c r="CS65" i="1"/>
  <c r="CS96" i="1"/>
  <c r="CS105" i="1"/>
  <c r="CS110" i="1"/>
  <c r="CS91" i="1"/>
  <c r="CS68" i="1"/>
  <c r="CS82" i="1"/>
  <c r="CS100" i="1"/>
  <c r="CS98" i="1"/>
  <c r="CS109" i="1"/>
  <c r="CS97" i="1"/>
  <c r="CS81" i="1"/>
  <c r="CS107" i="1"/>
  <c r="CS90" i="1"/>
  <c r="CS67" i="1"/>
  <c r="CS75" i="1"/>
  <c r="CS88" i="1"/>
  <c r="CS80" i="1"/>
  <c r="CS66" i="1"/>
  <c r="CS95" i="1"/>
  <c r="CS106" i="1"/>
  <c r="CS72" i="1"/>
  <c r="CR36" i="21" l="1"/>
  <c r="CR44" i="21"/>
  <c r="CS32" i="21"/>
  <c r="CR42" i="21"/>
  <c r="CR40" i="21"/>
  <c r="CR34" i="21"/>
  <c r="CR41" i="21"/>
  <c r="CR37" i="21"/>
  <c r="CR35" i="21"/>
  <c r="CR39" i="21"/>
  <c r="CR38" i="21"/>
  <c r="CR43" i="21"/>
  <c r="CR33" i="21"/>
  <c r="CR45" i="21"/>
  <c r="CR46" i="21"/>
  <c r="CQ47" i="21"/>
  <c r="CU117" i="1"/>
  <c r="CU120" i="1"/>
  <c r="CU116" i="1"/>
  <c r="CU115" i="1"/>
  <c r="CU122" i="1"/>
  <c r="CU121" i="1"/>
  <c r="CU118" i="1"/>
  <c r="CU124" i="1"/>
  <c r="CU123" i="1"/>
  <c r="CT61" i="1"/>
  <c r="R61" i="1" s="1"/>
  <c r="CV113" i="1"/>
  <c r="CV119" i="1" s="1"/>
  <c r="CU114" i="1"/>
  <c r="CU63" i="1"/>
  <c r="CT69" i="1"/>
  <c r="CT99" i="1"/>
  <c r="CT102" i="1"/>
  <c r="CT103" i="1"/>
  <c r="CT112" i="1"/>
  <c r="CT83" i="1"/>
  <c r="CT85" i="1"/>
  <c r="CT93" i="1"/>
  <c r="CT77" i="1"/>
  <c r="CT101" i="1"/>
  <c r="CT92" i="1"/>
  <c r="CT84" i="1"/>
  <c r="CT111" i="1"/>
  <c r="CT70" i="1"/>
  <c r="CT108" i="1"/>
  <c r="CT89" i="1"/>
  <c r="CT74" i="1"/>
  <c r="CT73" i="1"/>
  <c r="CT87" i="1"/>
  <c r="CT79" i="1"/>
  <c r="CT65" i="1"/>
  <c r="CT96" i="1"/>
  <c r="CT105" i="1"/>
  <c r="CT110" i="1"/>
  <c r="CT91" i="1"/>
  <c r="CT68" i="1"/>
  <c r="CT82" i="1"/>
  <c r="CT100" i="1"/>
  <c r="CT98" i="1"/>
  <c r="CT109" i="1"/>
  <c r="CT97" i="1"/>
  <c r="CT81" i="1"/>
  <c r="CT107" i="1"/>
  <c r="CT90" i="1"/>
  <c r="CT67" i="1"/>
  <c r="CT75" i="1"/>
  <c r="CT88" i="1"/>
  <c r="CT80" i="1"/>
  <c r="CT66" i="1"/>
  <c r="CT95" i="1"/>
  <c r="CT106" i="1"/>
  <c r="CT72" i="1"/>
  <c r="CU57" i="1"/>
  <c r="CU51" i="1"/>
  <c r="CU59" i="1"/>
  <c r="CV46" i="1"/>
  <c r="CV53" i="1" s="1"/>
  <c r="CU49" i="1"/>
  <c r="CU55" i="1"/>
  <c r="CU48" i="1"/>
  <c r="CU60" i="1"/>
  <c r="CU50" i="1"/>
  <c r="CU47" i="1"/>
  <c r="CU54" i="1"/>
  <c r="CU56" i="1"/>
  <c r="CU58" i="1"/>
  <c r="CU52" i="1"/>
  <c r="CU1" i="1"/>
  <c r="CT27" i="1"/>
  <c r="CT41" i="1"/>
  <c r="CT22" i="1"/>
  <c r="CT20" i="1"/>
  <c r="CT5" i="1"/>
  <c r="CT35" i="1"/>
  <c r="CT44" i="1"/>
  <c r="CT29" i="1"/>
  <c r="CT21" i="1"/>
  <c r="CT36" i="1"/>
  <c r="CT13" i="1"/>
  <c r="CT30" i="1"/>
  <c r="CT14" i="1"/>
  <c r="CT43" i="1"/>
  <c r="CT7" i="1"/>
  <c r="CT37" i="1"/>
  <c r="CT6" i="1"/>
  <c r="CT9" i="1"/>
  <c r="CT24" i="1"/>
  <c r="CT16" i="1"/>
  <c r="CT3" i="1"/>
  <c r="CT32" i="1"/>
  <c r="CT39" i="1"/>
  <c r="CT10" i="1"/>
  <c r="CT25" i="1"/>
  <c r="CT17" i="1"/>
  <c r="CT4" i="1"/>
  <c r="CT76" i="1"/>
  <c r="CT12" i="1"/>
  <c r="CT19" i="1"/>
  <c r="CT34" i="1"/>
  <c r="CT28" i="1"/>
  <c r="CT42" i="1"/>
  <c r="CT33" i="1"/>
  <c r="CT40" i="1"/>
  <c r="CT11" i="1"/>
  <c r="CT26" i="1"/>
  <c r="CT18" i="1"/>
  <c r="CT125" i="1"/>
  <c r="R125" i="1" s="1"/>
  <c r="CR47" i="21" l="1"/>
  <c r="CS46" i="21"/>
  <c r="CS35" i="21"/>
  <c r="CS37" i="21"/>
  <c r="CT32" i="21"/>
  <c r="CS34" i="21"/>
  <c r="CS40" i="21"/>
  <c r="CS42" i="21"/>
  <c r="CS41" i="21"/>
  <c r="CS36" i="21"/>
  <c r="CS39" i="21"/>
  <c r="CS38" i="21"/>
  <c r="CS44" i="21"/>
  <c r="CS33" i="21"/>
  <c r="CS45" i="21"/>
  <c r="CS43" i="21"/>
  <c r="CV115" i="1"/>
  <c r="CV118" i="1"/>
  <c r="CV117" i="1"/>
  <c r="CV120" i="1"/>
  <c r="CV116" i="1"/>
  <c r="CV122" i="1"/>
  <c r="CV121" i="1"/>
  <c r="CV124" i="1"/>
  <c r="CV123" i="1"/>
  <c r="CV63" i="1"/>
  <c r="CU69" i="1"/>
  <c r="CU85" i="1"/>
  <c r="CU77" i="1"/>
  <c r="CU83" i="1"/>
  <c r="CU103" i="1"/>
  <c r="CU99" i="1"/>
  <c r="CU101" i="1"/>
  <c r="CU102" i="1"/>
  <c r="CU84" i="1"/>
  <c r="CU112" i="1"/>
  <c r="CU70" i="1"/>
  <c r="CU92" i="1"/>
  <c r="CU111" i="1"/>
  <c r="CU93" i="1"/>
  <c r="CU108" i="1"/>
  <c r="CU89" i="1"/>
  <c r="CU74" i="1"/>
  <c r="CU73" i="1"/>
  <c r="CU87" i="1"/>
  <c r="CU79" i="1"/>
  <c r="CU65" i="1"/>
  <c r="CU96" i="1"/>
  <c r="CU105" i="1"/>
  <c r="CU110" i="1"/>
  <c r="CU91" i="1"/>
  <c r="CU68" i="1"/>
  <c r="CU82" i="1"/>
  <c r="CU100" i="1"/>
  <c r="CU98" i="1"/>
  <c r="CU109" i="1"/>
  <c r="CU97" i="1"/>
  <c r="CU81" i="1"/>
  <c r="CU107" i="1"/>
  <c r="CU90" i="1"/>
  <c r="CU67" i="1"/>
  <c r="CU75" i="1"/>
  <c r="CU88" i="1"/>
  <c r="CU80" i="1"/>
  <c r="CU66" i="1"/>
  <c r="CU95" i="1"/>
  <c r="CU106" i="1"/>
  <c r="CU72" i="1"/>
  <c r="CW113" i="1"/>
  <c r="CW119" i="1" s="1"/>
  <c r="CV114" i="1"/>
  <c r="CV57" i="1"/>
  <c r="CV51" i="1"/>
  <c r="CV59" i="1"/>
  <c r="CV55" i="1"/>
  <c r="CV49" i="1"/>
  <c r="CW46" i="1"/>
  <c r="CW53" i="1" s="1"/>
  <c r="CV60" i="1"/>
  <c r="CV48" i="1"/>
  <c r="CV52" i="1"/>
  <c r="CV58" i="1"/>
  <c r="CV50" i="1"/>
  <c r="CV47" i="1"/>
  <c r="CV56" i="1"/>
  <c r="CV54" i="1"/>
  <c r="CU61" i="1"/>
  <c r="CV1" i="1"/>
  <c r="CU27" i="1"/>
  <c r="CU29" i="1"/>
  <c r="CU21" i="1"/>
  <c r="CU22" i="1"/>
  <c r="CU20" i="1"/>
  <c r="CU35" i="1"/>
  <c r="CU7" i="1"/>
  <c r="CU44" i="1"/>
  <c r="CU5" i="1"/>
  <c r="CU43" i="1"/>
  <c r="CU41" i="1"/>
  <c r="CU14" i="1"/>
  <c r="CU30" i="1"/>
  <c r="CU6" i="1"/>
  <c r="CU36" i="1"/>
  <c r="CU37" i="1"/>
  <c r="CU13" i="1"/>
  <c r="CU9" i="1"/>
  <c r="CU24" i="1"/>
  <c r="CU16" i="1"/>
  <c r="CU3" i="1"/>
  <c r="CU32" i="1"/>
  <c r="CU39" i="1"/>
  <c r="CU10" i="1"/>
  <c r="CU25" i="1"/>
  <c r="CU17" i="1"/>
  <c r="CU4" i="1"/>
  <c r="CU12" i="1"/>
  <c r="CU76" i="1"/>
  <c r="CU19" i="1"/>
  <c r="CU34" i="1"/>
  <c r="CU28" i="1"/>
  <c r="CU42" i="1"/>
  <c r="CU33" i="1"/>
  <c r="CU40" i="1"/>
  <c r="CU11" i="1"/>
  <c r="CU26" i="1"/>
  <c r="CU18" i="1"/>
  <c r="CU125" i="1"/>
  <c r="CS47" i="21" l="1"/>
  <c r="CT46" i="21"/>
  <c r="CT35" i="21"/>
  <c r="CT44" i="21"/>
  <c r="CT40" i="21"/>
  <c r="CT37" i="21"/>
  <c r="CU32" i="21"/>
  <c r="CT34" i="21"/>
  <c r="CT43" i="21"/>
  <c r="CT36" i="21"/>
  <c r="CT42" i="21"/>
  <c r="CT38" i="21"/>
  <c r="CT39" i="21"/>
  <c r="CT41" i="21"/>
  <c r="CT33" i="21"/>
  <c r="CT45" i="21"/>
  <c r="CW115" i="1"/>
  <c r="CW118" i="1"/>
  <c r="CW116" i="1"/>
  <c r="CW123" i="1"/>
  <c r="CW122" i="1"/>
  <c r="CW120" i="1"/>
  <c r="CW121" i="1"/>
  <c r="CW117" i="1"/>
  <c r="CW124" i="1"/>
  <c r="CW57" i="1"/>
  <c r="CW59" i="1"/>
  <c r="CW55" i="1"/>
  <c r="CW49" i="1"/>
  <c r="CW51" i="1"/>
  <c r="CX46" i="1"/>
  <c r="CX53" i="1" s="1"/>
  <c r="CW48" i="1"/>
  <c r="CW60" i="1"/>
  <c r="CW52" i="1"/>
  <c r="CW58" i="1"/>
  <c r="CW54" i="1"/>
  <c r="CW56" i="1"/>
  <c r="CW50" i="1"/>
  <c r="CW47" i="1"/>
  <c r="CX113" i="1"/>
  <c r="CX119" i="1" s="1"/>
  <c r="CW114" i="1"/>
  <c r="CV61" i="1"/>
  <c r="CW1" i="1"/>
  <c r="CV27" i="1"/>
  <c r="CV22" i="1"/>
  <c r="CV41" i="1"/>
  <c r="CV5" i="1"/>
  <c r="CV20" i="1"/>
  <c r="CV21" i="1"/>
  <c r="CV29" i="1"/>
  <c r="CV7" i="1"/>
  <c r="CV37" i="1"/>
  <c r="CV36" i="1"/>
  <c r="CV43" i="1"/>
  <c r="CV14" i="1"/>
  <c r="CV44" i="1"/>
  <c r="CV13" i="1"/>
  <c r="CV30" i="1"/>
  <c r="CV35" i="1"/>
  <c r="CV6" i="1"/>
  <c r="CV9" i="1"/>
  <c r="CV24" i="1"/>
  <c r="CV16" i="1"/>
  <c r="CV3" i="1"/>
  <c r="CV32" i="1"/>
  <c r="CV39" i="1"/>
  <c r="CV10" i="1"/>
  <c r="CV25" i="1"/>
  <c r="CV17" i="1"/>
  <c r="CV4" i="1"/>
  <c r="CV76" i="1"/>
  <c r="CV12" i="1"/>
  <c r="CV19" i="1"/>
  <c r="CV34" i="1"/>
  <c r="CV28" i="1"/>
  <c r="CV42" i="1"/>
  <c r="CV33" i="1"/>
  <c r="CV40" i="1"/>
  <c r="CV11" i="1"/>
  <c r="CV26" i="1"/>
  <c r="CV18" i="1"/>
  <c r="CV125" i="1"/>
  <c r="CW63" i="1"/>
  <c r="CV77" i="1"/>
  <c r="CV69" i="1"/>
  <c r="CV83" i="1"/>
  <c r="CV99" i="1"/>
  <c r="CV93" i="1"/>
  <c r="CV92" i="1"/>
  <c r="CV103" i="1"/>
  <c r="CV102" i="1"/>
  <c r="CV112" i="1"/>
  <c r="CV101" i="1"/>
  <c r="CV85" i="1"/>
  <c r="CV84" i="1"/>
  <c r="CV111" i="1"/>
  <c r="CV70" i="1"/>
  <c r="CV108" i="1"/>
  <c r="CV89" i="1"/>
  <c r="CV74" i="1"/>
  <c r="CV73" i="1"/>
  <c r="CV87" i="1"/>
  <c r="CV79" i="1"/>
  <c r="CV65" i="1"/>
  <c r="CV96" i="1"/>
  <c r="CV105" i="1"/>
  <c r="CV110" i="1"/>
  <c r="CV91" i="1"/>
  <c r="CV68" i="1"/>
  <c r="CV82" i="1"/>
  <c r="CV100" i="1"/>
  <c r="CV98" i="1"/>
  <c r="CV109" i="1"/>
  <c r="CV97" i="1"/>
  <c r="CV81" i="1"/>
  <c r="CV107" i="1"/>
  <c r="CV90" i="1"/>
  <c r="CV67" i="1"/>
  <c r="CV75" i="1"/>
  <c r="CV88" i="1"/>
  <c r="CV80" i="1"/>
  <c r="CV66" i="1"/>
  <c r="CV95" i="1"/>
  <c r="CV106" i="1"/>
  <c r="CV72" i="1"/>
  <c r="CT47" i="21" l="1"/>
  <c r="CU46" i="21"/>
  <c r="CV32" i="21"/>
  <c r="CU43" i="21"/>
  <c r="CU40" i="21"/>
  <c r="CU37" i="21"/>
  <c r="CU35" i="21"/>
  <c r="CU34" i="21"/>
  <c r="CU36" i="21"/>
  <c r="CU41" i="21"/>
  <c r="CU42" i="21"/>
  <c r="CU44" i="21"/>
  <c r="CU38" i="21"/>
  <c r="CU33" i="21"/>
  <c r="CU45" i="21"/>
  <c r="CU39" i="21"/>
  <c r="CX116" i="1"/>
  <c r="CX115" i="1"/>
  <c r="CX118" i="1"/>
  <c r="CX117" i="1"/>
  <c r="CX120" i="1"/>
  <c r="CX123" i="1"/>
  <c r="CX122" i="1"/>
  <c r="CX121" i="1"/>
  <c r="CX124" i="1"/>
  <c r="CX59" i="1"/>
  <c r="CX51" i="1"/>
  <c r="CY46" i="1"/>
  <c r="CY53" i="1" s="1"/>
  <c r="CX49" i="1"/>
  <c r="CX57" i="1"/>
  <c r="CX55" i="1"/>
  <c r="CX48" i="1"/>
  <c r="CX60" i="1"/>
  <c r="CX58" i="1"/>
  <c r="CX47" i="1"/>
  <c r="CX56" i="1"/>
  <c r="CX52" i="1"/>
  <c r="CX50" i="1"/>
  <c r="CX54" i="1"/>
  <c r="CX63" i="1"/>
  <c r="CW93" i="1"/>
  <c r="CW99" i="1"/>
  <c r="CW92" i="1"/>
  <c r="CW69" i="1"/>
  <c r="CW83" i="1"/>
  <c r="CW77" i="1"/>
  <c r="CW103" i="1"/>
  <c r="CW84" i="1"/>
  <c r="CW85" i="1"/>
  <c r="CW102" i="1"/>
  <c r="CW112" i="1"/>
  <c r="CW101" i="1"/>
  <c r="CW111" i="1"/>
  <c r="CW70" i="1"/>
  <c r="CW108" i="1"/>
  <c r="CW89" i="1"/>
  <c r="CW74" i="1"/>
  <c r="CW73" i="1"/>
  <c r="CW87" i="1"/>
  <c r="CW79" i="1"/>
  <c r="CW65" i="1"/>
  <c r="CW96" i="1"/>
  <c r="CW105" i="1"/>
  <c r="CW110" i="1"/>
  <c r="CW91" i="1"/>
  <c r="CW68" i="1"/>
  <c r="CW82" i="1"/>
  <c r="CW100" i="1"/>
  <c r="CW98" i="1"/>
  <c r="CW109" i="1"/>
  <c r="CW97" i="1"/>
  <c r="CW81" i="1"/>
  <c r="CW107" i="1"/>
  <c r="CW90" i="1"/>
  <c r="CW67" i="1"/>
  <c r="CW75" i="1"/>
  <c r="CW88" i="1"/>
  <c r="CW80" i="1"/>
  <c r="CW66" i="1"/>
  <c r="CW95" i="1"/>
  <c r="CW106" i="1"/>
  <c r="CW72" i="1"/>
  <c r="CW125" i="1"/>
  <c r="CX1" i="1"/>
  <c r="CW27" i="1"/>
  <c r="CW41" i="1"/>
  <c r="CW22" i="1"/>
  <c r="CW21" i="1"/>
  <c r="CW29" i="1"/>
  <c r="CW43" i="1"/>
  <c r="CW7" i="1"/>
  <c r="CW37" i="1"/>
  <c r="CW36" i="1"/>
  <c r="CW44" i="1"/>
  <c r="CW35" i="1"/>
  <c r="CW5" i="1"/>
  <c r="CW13" i="1"/>
  <c r="CW30" i="1"/>
  <c r="CW20" i="1"/>
  <c r="CW14" i="1"/>
  <c r="CW6" i="1"/>
  <c r="CW9" i="1"/>
  <c r="CW24" i="1"/>
  <c r="CW16" i="1"/>
  <c r="CW3" i="1"/>
  <c r="CW32" i="1"/>
  <c r="CW39" i="1"/>
  <c r="CW10" i="1"/>
  <c r="CW25" i="1"/>
  <c r="CW17" i="1"/>
  <c r="CW4" i="1"/>
  <c r="CW76" i="1"/>
  <c r="CW12" i="1"/>
  <c r="CW19" i="1"/>
  <c r="CW34" i="1"/>
  <c r="CW28" i="1"/>
  <c r="CW42" i="1"/>
  <c r="CW33" i="1"/>
  <c r="CW40" i="1"/>
  <c r="CW11" i="1"/>
  <c r="CW26" i="1"/>
  <c r="CW18" i="1"/>
  <c r="CY113" i="1"/>
  <c r="CY119" i="1" s="1"/>
  <c r="CX114" i="1"/>
  <c r="CW61" i="1"/>
  <c r="CU47" i="21" l="1"/>
  <c r="CV44" i="21"/>
  <c r="CV35" i="21"/>
  <c r="CV43" i="21"/>
  <c r="CV36" i="21"/>
  <c r="CW32" i="21"/>
  <c r="CV46" i="21"/>
  <c r="CV40" i="21"/>
  <c r="CV37" i="21"/>
  <c r="CV34" i="21"/>
  <c r="CV42" i="21"/>
  <c r="CV41" i="21"/>
  <c r="CV33" i="21"/>
  <c r="CV38" i="21"/>
  <c r="CV39" i="21"/>
  <c r="CV45" i="21"/>
  <c r="CY116" i="1"/>
  <c r="CY115" i="1"/>
  <c r="CY117" i="1"/>
  <c r="CY120" i="1"/>
  <c r="CY124" i="1"/>
  <c r="CY118" i="1"/>
  <c r="CY123" i="1"/>
  <c r="CY122" i="1"/>
  <c r="CY121" i="1"/>
  <c r="CX125" i="1"/>
  <c r="CX61" i="1"/>
  <c r="CY59" i="1"/>
  <c r="CY55" i="1"/>
  <c r="CY57" i="1"/>
  <c r="CZ46" i="1"/>
  <c r="CZ53" i="1" s="1"/>
  <c r="CY51" i="1"/>
  <c r="CY49" i="1"/>
  <c r="CY60" i="1"/>
  <c r="CY48" i="1"/>
  <c r="CY50" i="1"/>
  <c r="CY56" i="1"/>
  <c r="CY52" i="1"/>
  <c r="CY58" i="1"/>
  <c r="CY54" i="1"/>
  <c r="CY47" i="1"/>
  <c r="CY1" i="1"/>
  <c r="CX27" i="1"/>
  <c r="CX29" i="1"/>
  <c r="CX7" i="1"/>
  <c r="CX5" i="1"/>
  <c r="CX43" i="1"/>
  <c r="CX20" i="1"/>
  <c r="CX41" i="1"/>
  <c r="CX22" i="1"/>
  <c r="CX21" i="1"/>
  <c r="CX30" i="1"/>
  <c r="CX14" i="1"/>
  <c r="CX35" i="1"/>
  <c r="CX36" i="1"/>
  <c r="CX13" i="1"/>
  <c r="CX6" i="1"/>
  <c r="CX37" i="1"/>
  <c r="CX44" i="1"/>
  <c r="CX9" i="1"/>
  <c r="CX24" i="1"/>
  <c r="CX16" i="1"/>
  <c r="CX3" i="1"/>
  <c r="CX32" i="1"/>
  <c r="CX39" i="1"/>
  <c r="CX10" i="1"/>
  <c r="CX25" i="1"/>
  <c r="CX17" i="1"/>
  <c r="CX4" i="1"/>
  <c r="CX76" i="1"/>
  <c r="CX12" i="1"/>
  <c r="CX19" i="1"/>
  <c r="CX34" i="1"/>
  <c r="CX28" i="1"/>
  <c r="CX42" i="1"/>
  <c r="CX33" i="1"/>
  <c r="CX40" i="1"/>
  <c r="CX11" i="1"/>
  <c r="CX26" i="1"/>
  <c r="CX18" i="1"/>
  <c r="CZ113" i="1"/>
  <c r="CZ119" i="1" s="1"/>
  <c r="CY114" i="1"/>
  <c r="CY63" i="1"/>
  <c r="CX83" i="1"/>
  <c r="CX77" i="1"/>
  <c r="CX69" i="1"/>
  <c r="CX103" i="1"/>
  <c r="CX102" i="1"/>
  <c r="CX99" i="1"/>
  <c r="CX93" i="1"/>
  <c r="CX112" i="1"/>
  <c r="CX92" i="1"/>
  <c r="CX101" i="1"/>
  <c r="CX111" i="1"/>
  <c r="CX84" i="1"/>
  <c r="CX70" i="1"/>
  <c r="CX85" i="1"/>
  <c r="CX108" i="1"/>
  <c r="CX89" i="1"/>
  <c r="CX74" i="1"/>
  <c r="CX73" i="1"/>
  <c r="CX87" i="1"/>
  <c r="CX79" i="1"/>
  <c r="CX65" i="1"/>
  <c r="CX96" i="1"/>
  <c r="CX105" i="1"/>
  <c r="CX110" i="1"/>
  <c r="CX91" i="1"/>
  <c r="CX68" i="1"/>
  <c r="CX82" i="1"/>
  <c r="CX100" i="1"/>
  <c r="CX98" i="1"/>
  <c r="CX109" i="1"/>
  <c r="CX97" i="1"/>
  <c r="CX81" i="1"/>
  <c r="CX107" i="1"/>
  <c r="CX90" i="1"/>
  <c r="CX67" i="1"/>
  <c r="CX75" i="1"/>
  <c r="CX88" i="1"/>
  <c r="CX80" i="1"/>
  <c r="CX66" i="1"/>
  <c r="CX95" i="1"/>
  <c r="CX106" i="1"/>
  <c r="CX72" i="1"/>
  <c r="CW38" i="21" l="1"/>
  <c r="CW42" i="21"/>
  <c r="CW35" i="21"/>
  <c r="CW39" i="21"/>
  <c r="CW40" i="21"/>
  <c r="CW36" i="21"/>
  <c r="CW33" i="21"/>
  <c r="CX32" i="21"/>
  <c r="CW43" i="21"/>
  <c r="CW46" i="21"/>
  <c r="CW44" i="21"/>
  <c r="CW34" i="21"/>
  <c r="CW45" i="21"/>
  <c r="CW37" i="21"/>
  <c r="CW41" i="21"/>
  <c r="CV47" i="21"/>
  <c r="CZ117" i="1"/>
  <c r="CZ120" i="1"/>
  <c r="CZ116" i="1"/>
  <c r="CZ115" i="1"/>
  <c r="CZ118" i="1"/>
  <c r="CZ124" i="1"/>
  <c r="CZ123" i="1"/>
  <c r="CZ122" i="1"/>
  <c r="CZ121" i="1"/>
  <c r="CY125" i="1"/>
  <c r="CZ59" i="1"/>
  <c r="CZ55" i="1"/>
  <c r="CZ57" i="1"/>
  <c r="CZ51" i="1"/>
  <c r="DA46" i="1"/>
  <c r="DA53" i="1" s="1"/>
  <c r="CZ49" i="1"/>
  <c r="CZ48" i="1"/>
  <c r="CZ60" i="1"/>
  <c r="CZ56" i="1"/>
  <c r="CZ54" i="1"/>
  <c r="CZ47" i="1"/>
  <c r="CZ52" i="1"/>
  <c r="CZ58" i="1"/>
  <c r="CZ50" i="1"/>
  <c r="CZ63" i="1"/>
  <c r="CY69" i="1"/>
  <c r="CY92" i="1"/>
  <c r="CY85" i="1"/>
  <c r="CY102" i="1"/>
  <c r="CY93" i="1"/>
  <c r="CY103" i="1"/>
  <c r="CY111" i="1"/>
  <c r="CY77" i="1"/>
  <c r="CY99" i="1"/>
  <c r="CY112" i="1"/>
  <c r="CY101" i="1"/>
  <c r="CY83" i="1"/>
  <c r="CY70" i="1"/>
  <c r="CY84" i="1"/>
  <c r="CY108" i="1"/>
  <c r="CY89" i="1"/>
  <c r="CY74" i="1"/>
  <c r="CY73" i="1"/>
  <c r="CY87" i="1"/>
  <c r="CY79" i="1"/>
  <c r="CY65" i="1"/>
  <c r="CY96" i="1"/>
  <c r="CY105" i="1"/>
  <c r="CY110" i="1"/>
  <c r="CY91" i="1"/>
  <c r="CY68" i="1"/>
  <c r="CY82" i="1"/>
  <c r="CY100" i="1"/>
  <c r="CY98" i="1"/>
  <c r="CY109" i="1"/>
  <c r="CY97" i="1"/>
  <c r="CY81" i="1"/>
  <c r="CY107" i="1"/>
  <c r="CY90" i="1"/>
  <c r="CY67" i="1"/>
  <c r="CY75" i="1"/>
  <c r="CY88" i="1"/>
  <c r="CY80" i="1"/>
  <c r="CY66" i="1"/>
  <c r="CY95" i="1"/>
  <c r="CY106" i="1"/>
  <c r="CY72" i="1"/>
  <c r="DA113" i="1"/>
  <c r="DA119" i="1" s="1"/>
  <c r="CZ114" i="1"/>
  <c r="CZ1" i="1"/>
  <c r="CY27" i="1"/>
  <c r="CY22" i="1"/>
  <c r="CY29" i="1"/>
  <c r="CY21" i="1"/>
  <c r="CY20" i="1"/>
  <c r="CY43" i="1"/>
  <c r="CY41" i="1"/>
  <c r="CY35" i="1"/>
  <c r="CY14" i="1"/>
  <c r="CY13" i="1"/>
  <c r="CY6" i="1"/>
  <c r="CY5" i="1"/>
  <c r="CY7" i="1"/>
  <c r="CY44" i="1"/>
  <c r="CY36" i="1"/>
  <c r="CY37" i="1"/>
  <c r="CY30" i="1"/>
  <c r="CY9" i="1"/>
  <c r="CY24" i="1"/>
  <c r="CY16" i="1"/>
  <c r="CY3" i="1"/>
  <c r="CY32" i="1"/>
  <c r="CY39" i="1"/>
  <c r="CY10" i="1"/>
  <c r="CY25" i="1"/>
  <c r="CY17" i="1"/>
  <c r="CY4" i="1"/>
  <c r="CY76" i="1"/>
  <c r="CY12" i="1"/>
  <c r="CY19" i="1"/>
  <c r="CY34" i="1"/>
  <c r="CY28" i="1"/>
  <c r="CY42" i="1"/>
  <c r="CY33" i="1"/>
  <c r="CY40" i="1"/>
  <c r="CY11" i="1"/>
  <c r="CY26" i="1"/>
  <c r="CY18" i="1"/>
  <c r="CY61" i="1"/>
  <c r="CW47" i="21" l="1"/>
  <c r="CX41" i="21"/>
  <c r="CY32" i="21"/>
  <c r="CX36" i="21"/>
  <c r="CX39" i="21"/>
  <c r="CX42" i="21"/>
  <c r="CX35" i="21"/>
  <c r="CX33" i="21"/>
  <c r="CX40" i="21"/>
  <c r="CX43" i="21"/>
  <c r="CX37" i="21"/>
  <c r="CX45" i="21"/>
  <c r="CX46" i="21"/>
  <c r="CX38" i="21"/>
  <c r="CX44" i="21"/>
  <c r="CX34" i="21"/>
  <c r="DA116" i="1"/>
  <c r="DA115" i="1"/>
  <c r="DA118" i="1"/>
  <c r="DA121" i="1"/>
  <c r="DA124" i="1"/>
  <c r="DA123" i="1"/>
  <c r="DA120" i="1"/>
  <c r="DA117" i="1"/>
  <c r="DA122" i="1"/>
  <c r="DA49" i="1"/>
  <c r="DA59" i="1"/>
  <c r="DB46" i="1"/>
  <c r="DB53" i="1" s="1"/>
  <c r="DA57" i="1"/>
  <c r="DA55" i="1"/>
  <c r="DA51" i="1"/>
  <c r="DA48" i="1"/>
  <c r="DA60" i="1"/>
  <c r="DA47" i="1"/>
  <c r="DA58" i="1"/>
  <c r="DA50" i="1"/>
  <c r="DA52" i="1"/>
  <c r="DA56" i="1"/>
  <c r="DA54" i="1"/>
  <c r="CZ61" i="1"/>
  <c r="CZ125" i="1"/>
  <c r="DA63" i="1"/>
  <c r="CZ93" i="1"/>
  <c r="CZ83" i="1"/>
  <c r="CZ99" i="1"/>
  <c r="CZ112" i="1"/>
  <c r="CZ92" i="1"/>
  <c r="CZ102" i="1"/>
  <c r="CZ85" i="1"/>
  <c r="CZ103" i="1"/>
  <c r="CZ77" i="1"/>
  <c r="CZ101" i="1"/>
  <c r="CZ84" i="1"/>
  <c r="CZ111" i="1"/>
  <c r="CZ69" i="1"/>
  <c r="CZ70" i="1"/>
  <c r="CZ108" i="1"/>
  <c r="CZ89" i="1"/>
  <c r="CZ74" i="1"/>
  <c r="CZ73" i="1"/>
  <c r="CZ87" i="1"/>
  <c r="CZ79" i="1"/>
  <c r="CZ65" i="1"/>
  <c r="CZ96" i="1"/>
  <c r="CZ105" i="1"/>
  <c r="CZ110" i="1"/>
  <c r="CZ91" i="1"/>
  <c r="CZ68" i="1"/>
  <c r="CZ82" i="1"/>
  <c r="CZ100" i="1"/>
  <c r="CZ98" i="1"/>
  <c r="CZ109" i="1"/>
  <c r="CZ97" i="1"/>
  <c r="CZ81" i="1"/>
  <c r="CZ107" i="1"/>
  <c r="CZ90" i="1"/>
  <c r="CZ67" i="1"/>
  <c r="CZ75" i="1"/>
  <c r="CZ88" i="1"/>
  <c r="CZ80" i="1"/>
  <c r="CZ66" i="1"/>
  <c r="CZ95" i="1"/>
  <c r="CZ106" i="1"/>
  <c r="CZ72" i="1"/>
  <c r="DA1" i="1"/>
  <c r="CZ27" i="1"/>
  <c r="CZ29" i="1"/>
  <c r="CZ22" i="1"/>
  <c r="CZ5" i="1"/>
  <c r="CZ43" i="1"/>
  <c r="CZ21" i="1"/>
  <c r="CZ41" i="1"/>
  <c r="CZ37" i="1"/>
  <c r="CZ20" i="1"/>
  <c r="CZ35" i="1"/>
  <c r="CZ7" i="1"/>
  <c r="CZ44" i="1"/>
  <c r="CZ30" i="1"/>
  <c r="CZ14" i="1"/>
  <c r="CZ36" i="1"/>
  <c r="CZ13" i="1"/>
  <c r="CZ6" i="1"/>
  <c r="CZ9" i="1"/>
  <c r="CZ24" i="1"/>
  <c r="CZ16" i="1"/>
  <c r="CZ3" i="1"/>
  <c r="CZ32" i="1"/>
  <c r="CZ39" i="1"/>
  <c r="CZ10" i="1"/>
  <c r="CZ25" i="1"/>
  <c r="CZ17" i="1"/>
  <c r="CZ4" i="1"/>
  <c r="CZ12" i="1"/>
  <c r="CZ76" i="1"/>
  <c r="CZ19" i="1"/>
  <c r="CZ34" i="1"/>
  <c r="CZ28" i="1"/>
  <c r="CZ42" i="1"/>
  <c r="CZ33" i="1"/>
  <c r="CZ40" i="1"/>
  <c r="CZ11" i="1"/>
  <c r="CZ26" i="1"/>
  <c r="CZ18" i="1"/>
  <c r="DB113" i="1"/>
  <c r="DB119" i="1" s="1"/>
  <c r="DA114" i="1"/>
  <c r="CX47" i="21" l="1"/>
  <c r="CY42" i="21"/>
  <c r="CY36" i="21"/>
  <c r="CZ32" i="21"/>
  <c r="CY41" i="21"/>
  <c r="CY40" i="21"/>
  <c r="CY39" i="21"/>
  <c r="CY45" i="21"/>
  <c r="CY35" i="21"/>
  <c r="CY43" i="21"/>
  <c r="CY37" i="21"/>
  <c r="CY33" i="21"/>
  <c r="CY38" i="21"/>
  <c r="CY46" i="21"/>
  <c r="CY34" i="21"/>
  <c r="CY44" i="21"/>
  <c r="DB118" i="1"/>
  <c r="DB117" i="1"/>
  <c r="DB120" i="1"/>
  <c r="DB116" i="1"/>
  <c r="DB115" i="1"/>
  <c r="DB121" i="1"/>
  <c r="DB124" i="1"/>
  <c r="DB123" i="1"/>
  <c r="DB122" i="1"/>
  <c r="DB1" i="1"/>
  <c r="DA27" i="1"/>
  <c r="DA7" i="1"/>
  <c r="DA41" i="1"/>
  <c r="DA22" i="1"/>
  <c r="DA20" i="1"/>
  <c r="DA5" i="1"/>
  <c r="DA35" i="1"/>
  <c r="DA29" i="1"/>
  <c r="DA21" i="1"/>
  <c r="DA43" i="1"/>
  <c r="DA37" i="1"/>
  <c r="DA44" i="1"/>
  <c r="DA13" i="1"/>
  <c r="DA30" i="1"/>
  <c r="DA6" i="1"/>
  <c r="DA14" i="1"/>
  <c r="DA36" i="1"/>
  <c r="DA9" i="1"/>
  <c r="DA24" i="1"/>
  <c r="DA16" i="1"/>
  <c r="DA3" i="1"/>
  <c r="DA32" i="1"/>
  <c r="DA39" i="1"/>
  <c r="DA10" i="1"/>
  <c r="DA25" i="1"/>
  <c r="DA17" i="1"/>
  <c r="DA4" i="1"/>
  <c r="DA76" i="1"/>
  <c r="DA12" i="1"/>
  <c r="DA19" i="1"/>
  <c r="DA34" i="1"/>
  <c r="DA28" i="1"/>
  <c r="DA42" i="1"/>
  <c r="DA33" i="1"/>
  <c r="DA40" i="1"/>
  <c r="DA11" i="1"/>
  <c r="DA26" i="1"/>
  <c r="DA18" i="1"/>
  <c r="DB63" i="1"/>
  <c r="DA85" i="1"/>
  <c r="DA99" i="1"/>
  <c r="DA93" i="1"/>
  <c r="DA102" i="1"/>
  <c r="DA84" i="1"/>
  <c r="DA83" i="1"/>
  <c r="DA92" i="1"/>
  <c r="DA103" i="1"/>
  <c r="DA69" i="1"/>
  <c r="DA77" i="1"/>
  <c r="DA112" i="1"/>
  <c r="DA101" i="1"/>
  <c r="DA70" i="1"/>
  <c r="DA111" i="1"/>
  <c r="DA108" i="1"/>
  <c r="DA89" i="1"/>
  <c r="DA74" i="1"/>
  <c r="DA73" i="1"/>
  <c r="DA87" i="1"/>
  <c r="DA79" i="1"/>
  <c r="DA65" i="1"/>
  <c r="DA96" i="1"/>
  <c r="DA105" i="1"/>
  <c r="DA110" i="1"/>
  <c r="DA91" i="1"/>
  <c r="DA68" i="1"/>
  <c r="DA82" i="1"/>
  <c r="DA100" i="1"/>
  <c r="DA98" i="1"/>
  <c r="DA109" i="1"/>
  <c r="DA97" i="1"/>
  <c r="DA81" i="1"/>
  <c r="DA107" i="1"/>
  <c r="DA90" i="1"/>
  <c r="DA67" i="1"/>
  <c r="DA75" i="1"/>
  <c r="DA88" i="1"/>
  <c r="DA80" i="1"/>
  <c r="DA66" i="1"/>
  <c r="DA95" i="1"/>
  <c r="DA106" i="1"/>
  <c r="DA72" i="1"/>
  <c r="DB57" i="1"/>
  <c r="DB59" i="1"/>
  <c r="DC46" i="1"/>
  <c r="DC53" i="1" s="1"/>
  <c r="DB55" i="1"/>
  <c r="DB49" i="1"/>
  <c r="DB51" i="1"/>
  <c r="DB48" i="1"/>
  <c r="DB60" i="1"/>
  <c r="DB54" i="1"/>
  <c r="DB56" i="1"/>
  <c r="DB52" i="1"/>
  <c r="DB50" i="1"/>
  <c r="DB47" i="1"/>
  <c r="DB58" i="1"/>
  <c r="DC113" i="1"/>
  <c r="DC119" i="1" s="1"/>
  <c r="DB114" i="1"/>
  <c r="DA61" i="1"/>
  <c r="DA125" i="1"/>
  <c r="CY47" i="21" l="1"/>
  <c r="CZ46" i="21"/>
  <c r="CZ35" i="21"/>
  <c r="CZ44" i="21"/>
  <c r="CZ36" i="21"/>
  <c r="CZ42" i="21"/>
  <c r="CZ33" i="21"/>
  <c r="DA32" i="21"/>
  <c r="CZ34" i="21"/>
  <c r="CZ40" i="21"/>
  <c r="CZ39" i="21"/>
  <c r="CZ45" i="21"/>
  <c r="CZ38" i="21"/>
  <c r="CZ43" i="21"/>
  <c r="CZ41" i="21"/>
  <c r="CZ37" i="21"/>
  <c r="DC117" i="1"/>
  <c r="DC120" i="1"/>
  <c r="DC116" i="1"/>
  <c r="DC115" i="1"/>
  <c r="DC122" i="1"/>
  <c r="DC121" i="1"/>
  <c r="DC124" i="1"/>
  <c r="DC118" i="1"/>
  <c r="DC123" i="1"/>
  <c r="DB125" i="1"/>
  <c r="DD113" i="1"/>
  <c r="DD119" i="1" s="1"/>
  <c r="DC114" i="1"/>
  <c r="DC63" i="1"/>
  <c r="DB85" i="1"/>
  <c r="DB102" i="1"/>
  <c r="DB103" i="1"/>
  <c r="DB112" i="1"/>
  <c r="DB83" i="1"/>
  <c r="DB77" i="1"/>
  <c r="DB93" i="1"/>
  <c r="DB92" i="1"/>
  <c r="DB99" i="1"/>
  <c r="DB101" i="1"/>
  <c r="DB111" i="1"/>
  <c r="DB69" i="1"/>
  <c r="DB70" i="1"/>
  <c r="DB84" i="1"/>
  <c r="DB108" i="1"/>
  <c r="DB89" i="1"/>
  <c r="DB74" i="1"/>
  <c r="DB73" i="1"/>
  <c r="DB87" i="1"/>
  <c r="DB79" i="1"/>
  <c r="DB65" i="1"/>
  <c r="DB96" i="1"/>
  <c r="DB105" i="1"/>
  <c r="DB110" i="1"/>
  <c r="DB91" i="1"/>
  <c r="DB68" i="1"/>
  <c r="DB82" i="1"/>
  <c r="DB100" i="1"/>
  <c r="DB98" i="1"/>
  <c r="DB109" i="1"/>
  <c r="DB97" i="1"/>
  <c r="DB81" i="1"/>
  <c r="DB107" i="1"/>
  <c r="DB90" i="1"/>
  <c r="DB67" i="1"/>
  <c r="DB75" i="1"/>
  <c r="DB88" i="1"/>
  <c r="DB80" i="1"/>
  <c r="DB66" i="1"/>
  <c r="DB95" i="1"/>
  <c r="DB106" i="1"/>
  <c r="DB72" i="1"/>
  <c r="DB61" i="1"/>
  <c r="DC57" i="1"/>
  <c r="DC51" i="1"/>
  <c r="DC59" i="1"/>
  <c r="DD46" i="1"/>
  <c r="DD53" i="1" s="1"/>
  <c r="DC55" i="1"/>
  <c r="DC49" i="1"/>
  <c r="DC48" i="1"/>
  <c r="DC60" i="1"/>
  <c r="DC56" i="1"/>
  <c r="DC47" i="1"/>
  <c r="DC54" i="1"/>
  <c r="DC52" i="1"/>
  <c r="DC58" i="1"/>
  <c r="DC50" i="1"/>
  <c r="DC1" i="1"/>
  <c r="DB27" i="1"/>
  <c r="DB41" i="1"/>
  <c r="DB20" i="1"/>
  <c r="DB5" i="1"/>
  <c r="DB29" i="1"/>
  <c r="DB21" i="1"/>
  <c r="DB22" i="1"/>
  <c r="DB43" i="1"/>
  <c r="DB36" i="1"/>
  <c r="DB44" i="1"/>
  <c r="DB7" i="1"/>
  <c r="DB37" i="1"/>
  <c r="DB14" i="1"/>
  <c r="DB35" i="1"/>
  <c r="DB6" i="1"/>
  <c r="DB13" i="1"/>
  <c r="DB30" i="1"/>
  <c r="DB9" i="1"/>
  <c r="DB24" i="1"/>
  <c r="DB16" i="1"/>
  <c r="DB3" i="1"/>
  <c r="DB32" i="1"/>
  <c r="DB39" i="1"/>
  <c r="DB10" i="1"/>
  <c r="DB25" i="1"/>
  <c r="DB17" i="1"/>
  <c r="DB4" i="1"/>
  <c r="DB76" i="1"/>
  <c r="DB12" i="1"/>
  <c r="DB19" i="1"/>
  <c r="DB34" i="1"/>
  <c r="DB28" i="1"/>
  <c r="DB42" i="1"/>
  <c r="DB33" i="1"/>
  <c r="DB40" i="1"/>
  <c r="DB11" i="1"/>
  <c r="DB26" i="1"/>
  <c r="DB18" i="1"/>
  <c r="CZ47" i="21" l="1"/>
  <c r="DB32" i="21"/>
  <c r="DA44" i="21"/>
  <c r="DA43" i="21"/>
  <c r="DA46" i="21"/>
  <c r="DA35" i="21"/>
  <c r="DA34" i="21"/>
  <c r="DA36" i="21"/>
  <c r="DA42" i="21"/>
  <c r="DA40" i="21"/>
  <c r="DA39" i="21"/>
  <c r="DA38" i="21"/>
  <c r="DA41" i="21"/>
  <c r="DA37" i="21"/>
  <c r="DA33" i="21"/>
  <c r="DA45" i="21"/>
  <c r="DD115" i="1"/>
  <c r="DD118" i="1"/>
  <c r="DD117" i="1"/>
  <c r="DD120" i="1"/>
  <c r="DD116" i="1"/>
  <c r="DD122" i="1"/>
  <c r="DD121" i="1"/>
  <c r="DD124" i="1"/>
  <c r="DD123" i="1"/>
  <c r="DD63" i="1"/>
  <c r="DC85" i="1"/>
  <c r="DC77" i="1"/>
  <c r="DC92" i="1"/>
  <c r="DC99" i="1"/>
  <c r="DC103" i="1"/>
  <c r="DC83" i="1"/>
  <c r="DC93" i="1"/>
  <c r="DC112" i="1"/>
  <c r="DC102" i="1"/>
  <c r="DC84" i="1"/>
  <c r="DC69" i="1"/>
  <c r="DC111" i="1"/>
  <c r="DC70" i="1"/>
  <c r="DC101" i="1"/>
  <c r="DC108" i="1"/>
  <c r="DC89" i="1"/>
  <c r="DC74" i="1"/>
  <c r="DC73" i="1"/>
  <c r="DC87" i="1"/>
  <c r="DC79" i="1"/>
  <c r="DC65" i="1"/>
  <c r="DC96" i="1"/>
  <c r="DC105" i="1"/>
  <c r="DC110" i="1"/>
  <c r="DC91" i="1"/>
  <c r="DC68" i="1"/>
  <c r="DC82" i="1"/>
  <c r="DC100" i="1"/>
  <c r="DC98" i="1"/>
  <c r="DC109" i="1"/>
  <c r="DC97" i="1"/>
  <c r="DC81" i="1"/>
  <c r="DC107" i="1"/>
  <c r="DC90" i="1"/>
  <c r="DC67" i="1"/>
  <c r="DC75" i="1"/>
  <c r="DC88" i="1"/>
  <c r="DC80" i="1"/>
  <c r="DC66" i="1"/>
  <c r="DC95" i="1"/>
  <c r="DC106" i="1"/>
  <c r="DC72" i="1"/>
  <c r="DD57" i="1"/>
  <c r="DD51" i="1"/>
  <c r="DD59" i="1"/>
  <c r="DD55" i="1"/>
  <c r="DD49" i="1"/>
  <c r="DE46" i="1"/>
  <c r="DE53" i="1" s="1"/>
  <c r="DD60" i="1"/>
  <c r="DD48" i="1"/>
  <c r="DD54" i="1"/>
  <c r="DD50" i="1"/>
  <c r="DD58" i="1"/>
  <c r="DD47" i="1"/>
  <c r="DD56" i="1"/>
  <c r="DD52" i="1"/>
  <c r="DE113" i="1"/>
  <c r="DE119" i="1" s="1"/>
  <c r="DD114" i="1"/>
  <c r="DC61" i="1"/>
  <c r="DD1" i="1"/>
  <c r="DC27" i="1"/>
  <c r="DC22" i="1"/>
  <c r="DC20" i="1"/>
  <c r="DC5" i="1"/>
  <c r="DC13" i="1"/>
  <c r="DC43" i="1"/>
  <c r="DC41" i="1"/>
  <c r="DC35" i="1"/>
  <c r="DC7" i="1"/>
  <c r="DC36" i="1"/>
  <c r="DC44" i="1"/>
  <c r="DC29" i="1"/>
  <c r="DC37" i="1"/>
  <c r="DC21" i="1"/>
  <c r="DC14" i="1"/>
  <c r="DC30" i="1"/>
  <c r="DC6" i="1"/>
  <c r="DC9" i="1"/>
  <c r="DC24" i="1"/>
  <c r="DC16" i="1"/>
  <c r="DC3" i="1"/>
  <c r="DC32" i="1"/>
  <c r="DC39" i="1"/>
  <c r="DC10" i="1"/>
  <c r="DC25" i="1"/>
  <c r="DC17" i="1"/>
  <c r="DC4" i="1"/>
  <c r="DC12" i="1"/>
  <c r="DC76" i="1"/>
  <c r="DC19" i="1"/>
  <c r="DC34" i="1"/>
  <c r="DC28" i="1"/>
  <c r="DC42" i="1"/>
  <c r="DC33" i="1"/>
  <c r="DC40" i="1"/>
  <c r="DC11" i="1"/>
  <c r="DC26" i="1"/>
  <c r="DC18" i="1"/>
  <c r="DC125" i="1"/>
  <c r="DA47" i="21" l="1"/>
  <c r="DB46" i="21"/>
  <c r="DB45" i="21"/>
  <c r="DB36" i="21"/>
  <c r="DB44" i="21"/>
  <c r="DB33" i="21"/>
  <c r="DC32" i="21"/>
  <c r="DB37" i="21"/>
  <c r="DB40" i="21"/>
  <c r="DB35" i="21"/>
  <c r="DB34" i="21"/>
  <c r="DB42" i="21"/>
  <c r="DB38" i="21"/>
  <c r="DB39" i="21"/>
  <c r="DB41" i="21"/>
  <c r="DB43" i="21"/>
  <c r="DE115" i="1"/>
  <c r="DE118" i="1"/>
  <c r="DE116" i="1"/>
  <c r="DE117" i="1"/>
  <c r="DE123" i="1"/>
  <c r="DE122" i="1"/>
  <c r="DE121" i="1"/>
  <c r="DE120" i="1"/>
  <c r="DE124" i="1"/>
  <c r="DE57" i="1"/>
  <c r="DE59" i="1"/>
  <c r="DE55" i="1"/>
  <c r="DE49" i="1"/>
  <c r="DE51" i="1"/>
  <c r="DF46" i="1"/>
  <c r="DE48" i="1"/>
  <c r="DE60" i="1"/>
  <c r="DE54" i="1"/>
  <c r="DE56" i="1"/>
  <c r="DE52" i="1"/>
  <c r="DE58" i="1"/>
  <c r="DE50" i="1"/>
  <c r="DE47" i="1"/>
  <c r="DD61" i="1"/>
  <c r="DD125" i="1"/>
  <c r="DE1" i="1"/>
  <c r="DD27" i="1"/>
  <c r="DD22" i="1"/>
  <c r="DD41" i="1"/>
  <c r="DD21" i="1"/>
  <c r="DD20" i="1"/>
  <c r="DD29" i="1"/>
  <c r="DD5" i="1"/>
  <c r="DD35" i="1"/>
  <c r="DD36" i="1"/>
  <c r="DD6" i="1"/>
  <c r="DD43" i="1"/>
  <c r="DD7" i="1"/>
  <c r="DD37" i="1"/>
  <c r="DD44" i="1"/>
  <c r="DD13" i="1"/>
  <c r="DD14" i="1"/>
  <c r="DD30" i="1"/>
  <c r="DD9" i="1"/>
  <c r="DD24" i="1"/>
  <c r="DD16" i="1"/>
  <c r="DD3" i="1"/>
  <c r="DD32" i="1"/>
  <c r="DD39" i="1"/>
  <c r="DD10" i="1"/>
  <c r="DD25" i="1"/>
  <c r="DD17" i="1"/>
  <c r="DD4" i="1"/>
  <c r="DD12" i="1"/>
  <c r="DD76" i="1"/>
  <c r="DD19" i="1"/>
  <c r="DD34" i="1"/>
  <c r="DD28" i="1"/>
  <c r="DD42" i="1"/>
  <c r="DD33" i="1"/>
  <c r="DD40" i="1"/>
  <c r="DD11" i="1"/>
  <c r="DD26" i="1"/>
  <c r="DD18" i="1"/>
  <c r="DF113" i="1"/>
  <c r="DE114" i="1"/>
  <c r="DE63" i="1"/>
  <c r="DD103" i="1"/>
  <c r="DD112" i="1"/>
  <c r="DD84" i="1"/>
  <c r="DD83" i="1"/>
  <c r="DD93" i="1"/>
  <c r="DD102" i="1"/>
  <c r="DD92" i="1"/>
  <c r="DD85" i="1"/>
  <c r="DD99" i="1"/>
  <c r="DD101" i="1"/>
  <c r="DD69" i="1"/>
  <c r="DD77" i="1"/>
  <c r="DD111" i="1"/>
  <c r="DD70" i="1"/>
  <c r="DD108" i="1"/>
  <c r="DD89" i="1"/>
  <c r="DD74" i="1"/>
  <c r="DD73" i="1"/>
  <c r="DD87" i="1"/>
  <c r="DD79" i="1"/>
  <c r="DD65" i="1"/>
  <c r="DD96" i="1"/>
  <c r="DD105" i="1"/>
  <c r="DD110" i="1"/>
  <c r="DD91" i="1"/>
  <c r="DD68" i="1"/>
  <c r="DD82" i="1"/>
  <c r="DD100" i="1"/>
  <c r="DD98" i="1"/>
  <c r="DD109" i="1"/>
  <c r="DD97" i="1"/>
  <c r="DD81" i="1"/>
  <c r="DD107" i="1"/>
  <c r="DD90" i="1"/>
  <c r="DD67" i="1"/>
  <c r="DD75" i="1"/>
  <c r="DD88" i="1"/>
  <c r="DD80" i="1"/>
  <c r="DD66" i="1"/>
  <c r="DD95" i="1"/>
  <c r="DD106" i="1"/>
  <c r="DD72" i="1"/>
  <c r="DC46" i="21" l="1"/>
  <c r="DC45" i="21"/>
  <c r="DC35" i="21"/>
  <c r="DC43" i="21"/>
  <c r="DC40" i="21"/>
  <c r="DC33" i="21"/>
  <c r="DD32" i="21"/>
  <c r="DC37" i="21"/>
  <c r="DC36" i="21"/>
  <c r="DC44" i="21"/>
  <c r="DC41" i="21"/>
  <c r="DC42" i="21"/>
  <c r="DC34" i="21"/>
  <c r="DC38" i="21"/>
  <c r="DC39" i="21"/>
  <c r="DB47" i="21"/>
  <c r="DF119" i="1"/>
  <c r="DG113" i="1"/>
  <c r="DF53" i="1"/>
  <c r="DG46" i="1"/>
  <c r="DF116" i="1"/>
  <c r="DF115" i="1"/>
  <c r="DF118" i="1"/>
  <c r="DF117" i="1"/>
  <c r="DF120" i="1"/>
  <c r="DF123" i="1"/>
  <c r="DF122" i="1"/>
  <c r="DF121" i="1"/>
  <c r="DF124" i="1"/>
  <c r="DF59" i="1"/>
  <c r="DF49" i="1"/>
  <c r="DF55" i="1"/>
  <c r="DF51" i="1"/>
  <c r="DF57" i="1"/>
  <c r="DF48" i="1"/>
  <c r="DF60" i="1"/>
  <c r="DF47" i="1"/>
  <c r="DF56" i="1"/>
  <c r="DF52" i="1"/>
  <c r="DF54" i="1"/>
  <c r="DF58" i="1"/>
  <c r="DF50" i="1"/>
  <c r="DF114" i="1"/>
  <c r="DF1" i="1"/>
  <c r="DG1" i="1" s="1"/>
  <c r="DE27" i="1"/>
  <c r="DE22" i="1"/>
  <c r="DE21" i="1"/>
  <c r="DE29" i="1"/>
  <c r="DE43" i="1"/>
  <c r="DE7" i="1"/>
  <c r="DE37" i="1"/>
  <c r="DE36" i="1"/>
  <c r="DE20" i="1"/>
  <c r="DE35" i="1"/>
  <c r="DE5" i="1"/>
  <c r="DE30" i="1"/>
  <c r="DE13" i="1"/>
  <c r="DE14" i="1"/>
  <c r="DE6" i="1"/>
  <c r="DE41" i="1"/>
  <c r="DE44" i="1"/>
  <c r="DE9" i="1"/>
  <c r="DE24" i="1"/>
  <c r="DE16" i="1"/>
  <c r="DE3" i="1"/>
  <c r="DE32" i="1"/>
  <c r="DE39" i="1"/>
  <c r="DE10" i="1"/>
  <c r="DE25" i="1"/>
  <c r="DE17" i="1"/>
  <c r="DE4" i="1"/>
  <c r="DE12" i="1"/>
  <c r="DE76" i="1"/>
  <c r="DE19" i="1"/>
  <c r="DE34" i="1"/>
  <c r="DE28" i="1"/>
  <c r="DE42" i="1"/>
  <c r="DE33" i="1"/>
  <c r="DE40" i="1"/>
  <c r="DE11" i="1"/>
  <c r="DE26" i="1"/>
  <c r="DE18" i="1"/>
  <c r="DE61" i="1"/>
  <c r="DF63" i="1"/>
  <c r="DG63" i="1" s="1"/>
  <c r="DE85" i="1"/>
  <c r="DE93" i="1"/>
  <c r="DE83" i="1"/>
  <c r="DE69" i="1"/>
  <c r="DE103" i="1"/>
  <c r="DE77" i="1"/>
  <c r="DE99" i="1"/>
  <c r="DE92" i="1"/>
  <c r="DE102" i="1"/>
  <c r="DE112" i="1"/>
  <c r="DE111" i="1"/>
  <c r="DE70" i="1"/>
  <c r="DE84" i="1"/>
  <c r="DE101" i="1"/>
  <c r="DE108" i="1"/>
  <c r="DE89" i="1"/>
  <c r="DE74" i="1"/>
  <c r="DE73" i="1"/>
  <c r="DE87" i="1"/>
  <c r="DE79" i="1"/>
  <c r="DE65" i="1"/>
  <c r="DE96" i="1"/>
  <c r="DE105" i="1"/>
  <c r="DE110" i="1"/>
  <c r="DE91" i="1"/>
  <c r="DE68" i="1"/>
  <c r="DE82" i="1"/>
  <c r="DE100" i="1"/>
  <c r="DE98" i="1"/>
  <c r="DE109" i="1"/>
  <c r="DE97" i="1"/>
  <c r="DE81" i="1"/>
  <c r="DE107" i="1"/>
  <c r="DE90" i="1"/>
  <c r="DE67" i="1"/>
  <c r="DE75" i="1"/>
  <c r="DE88" i="1"/>
  <c r="DE80" i="1"/>
  <c r="DE66" i="1"/>
  <c r="DE95" i="1"/>
  <c r="DE106" i="1"/>
  <c r="DE72" i="1"/>
  <c r="DE125" i="1"/>
  <c r="DD43" i="21" l="1"/>
  <c r="DD40" i="21"/>
  <c r="DD36" i="21"/>
  <c r="DD37" i="21"/>
  <c r="DD34" i="21"/>
  <c r="DD33" i="21"/>
  <c r="DE32" i="21"/>
  <c r="DD44" i="21"/>
  <c r="DD35" i="21"/>
  <c r="DD41" i="21"/>
  <c r="DD45" i="21"/>
  <c r="DD42" i="21"/>
  <c r="DD46" i="21"/>
  <c r="DD38" i="21"/>
  <c r="DD39" i="21"/>
  <c r="DC47" i="21"/>
  <c r="DH63" i="1"/>
  <c r="DG103" i="1"/>
  <c r="DG84" i="1"/>
  <c r="DG111" i="1"/>
  <c r="DG101" i="1"/>
  <c r="DG69" i="1"/>
  <c r="DG83" i="1"/>
  <c r="DG102" i="1"/>
  <c r="DG70" i="1"/>
  <c r="DG85" i="1"/>
  <c r="DG77" i="1"/>
  <c r="DG93" i="1"/>
  <c r="DG112" i="1"/>
  <c r="DG92" i="1"/>
  <c r="DG108" i="1"/>
  <c r="DG89" i="1"/>
  <c r="DG74" i="1"/>
  <c r="DG73" i="1"/>
  <c r="DG87" i="1"/>
  <c r="DG65" i="1"/>
  <c r="DG79" i="1"/>
  <c r="DG96" i="1"/>
  <c r="DG105" i="1"/>
  <c r="DG107" i="1"/>
  <c r="DG91" i="1"/>
  <c r="DG110" i="1"/>
  <c r="DG90" i="1"/>
  <c r="DG68" i="1"/>
  <c r="DG67" i="1"/>
  <c r="DG75" i="1"/>
  <c r="DG100" i="1"/>
  <c r="DG82" i="1"/>
  <c r="DG88" i="1"/>
  <c r="DG98" i="1"/>
  <c r="DG80" i="1"/>
  <c r="DG66" i="1"/>
  <c r="DG109" i="1"/>
  <c r="DG95" i="1"/>
  <c r="DG106" i="1"/>
  <c r="DG97" i="1"/>
  <c r="DG81" i="1"/>
  <c r="DG72" i="1"/>
  <c r="DG99" i="1"/>
  <c r="DH113" i="1"/>
  <c r="DG114" i="1"/>
  <c r="DG115" i="1"/>
  <c r="DG123" i="1"/>
  <c r="DG116" i="1"/>
  <c r="DG124" i="1"/>
  <c r="DG117" i="1"/>
  <c r="DG118" i="1"/>
  <c r="DG119" i="1"/>
  <c r="DG120" i="1"/>
  <c r="DG121" i="1"/>
  <c r="DG122" i="1"/>
  <c r="DG44" i="1"/>
  <c r="DH1" i="1"/>
  <c r="DG20" i="1"/>
  <c r="DG7" i="1"/>
  <c r="DG35" i="1"/>
  <c r="DG30" i="1"/>
  <c r="DG13" i="1"/>
  <c r="DG27" i="1"/>
  <c r="DG41" i="1"/>
  <c r="DG6" i="1"/>
  <c r="DG21" i="1"/>
  <c r="DG9" i="1"/>
  <c r="DG36" i="1"/>
  <c r="DG29" i="1"/>
  <c r="DG24" i="1"/>
  <c r="DG43" i="1"/>
  <c r="DG14" i="1"/>
  <c r="DG16" i="1"/>
  <c r="DG37" i="1"/>
  <c r="DG22" i="1"/>
  <c r="DG3" i="1"/>
  <c r="DG32" i="1"/>
  <c r="DG39" i="1"/>
  <c r="DG10" i="1"/>
  <c r="DG17" i="1"/>
  <c r="DG25" i="1"/>
  <c r="DG4" i="1"/>
  <c r="DG12" i="1"/>
  <c r="DG76" i="1"/>
  <c r="DG19" i="1"/>
  <c r="DG34" i="1"/>
  <c r="DG28" i="1"/>
  <c r="DG42" i="1"/>
  <c r="DG33" i="1"/>
  <c r="DG40" i="1"/>
  <c r="DG11" i="1"/>
  <c r="DG18" i="1"/>
  <c r="DG5" i="1"/>
  <c r="DG26" i="1"/>
  <c r="DG53" i="1"/>
  <c r="DG60" i="1"/>
  <c r="DG58" i="1"/>
  <c r="DG56" i="1"/>
  <c r="DG51" i="1"/>
  <c r="DG49" i="1"/>
  <c r="DG50" i="1"/>
  <c r="DG59" i="1"/>
  <c r="DG57" i="1"/>
  <c r="DG52" i="1"/>
  <c r="DH46" i="1"/>
  <c r="DG55" i="1"/>
  <c r="DG54" i="1"/>
  <c r="DG47" i="1"/>
  <c r="DG48" i="1"/>
  <c r="DF83" i="1"/>
  <c r="DF77" i="1"/>
  <c r="DF103" i="1"/>
  <c r="DF112" i="1"/>
  <c r="DF99" i="1"/>
  <c r="DF92" i="1"/>
  <c r="DF102" i="1"/>
  <c r="DF85" i="1"/>
  <c r="DF93" i="1"/>
  <c r="DF84" i="1"/>
  <c r="DF101" i="1"/>
  <c r="DF69" i="1"/>
  <c r="DF111" i="1"/>
  <c r="DF70" i="1"/>
  <c r="DF108" i="1"/>
  <c r="DF89" i="1"/>
  <c r="DF74" i="1"/>
  <c r="DF73" i="1"/>
  <c r="DF87" i="1"/>
  <c r="DF79" i="1"/>
  <c r="DF65" i="1"/>
  <c r="DF96" i="1"/>
  <c r="DF105" i="1"/>
  <c r="DF110" i="1"/>
  <c r="DF91" i="1"/>
  <c r="DF68" i="1"/>
  <c r="DF82" i="1"/>
  <c r="DF100" i="1"/>
  <c r="DF98" i="1"/>
  <c r="DF109" i="1"/>
  <c r="DF97" i="1"/>
  <c r="DF81" i="1"/>
  <c r="DF107" i="1"/>
  <c r="DF90" i="1"/>
  <c r="DF67" i="1"/>
  <c r="DF75" i="1"/>
  <c r="DF88" i="1"/>
  <c r="DF80" i="1"/>
  <c r="DF66" i="1"/>
  <c r="DF95" i="1"/>
  <c r="DF106" i="1"/>
  <c r="DF72" i="1"/>
  <c r="DF125" i="1"/>
  <c r="DF61" i="1"/>
  <c r="DF27" i="1"/>
  <c r="DF29" i="1"/>
  <c r="DF5" i="1"/>
  <c r="DF43" i="1"/>
  <c r="DF37" i="1"/>
  <c r="DF36" i="1"/>
  <c r="DF20" i="1"/>
  <c r="DF35" i="1"/>
  <c r="DF41" i="1"/>
  <c r="DF22" i="1"/>
  <c r="DF21" i="1"/>
  <c r="DF30" i="1"/>
  <c r="DF14" i="1"/>
  <c r="DF6" i="1"/>
  <c r="DF7" i="1"/>
  <c r="DF44" i="1"/>
  <c r="DF13" i="1"/>
  <c r="DF9" i="1"/>
  <c r="DF24" i="1"/>
  <c r="DF16" i="1"/>
  <c r="DF3" i="1"/>
  <c r="DF32" i="1"/>
  <c r="DF39" i="1"/>
  <c r="DF10" i="1"/>
  <c r="DF25" i="1"/>
  <c r="DF17" i="1"/>
  <c r="DF4" i="1"/>
  <c r="DF12" i="1"/>
  <c r="DF76" i="1"/>
  <c r="DF19" i="1"/>
  <c r="DF34" i="1"/>
  <c r="DF28" i="1"/>
  <c r="DF42" i="1"/>
  <c r="DF33" i="1"/>
  <c r="DF40" i="1"/>
  <c r="DF11" i="1"/>
  <c r="DF26" i="1"/>
  <c r="DF18" i="1"/>
  <c r="DE38" i="21" l="1"/>
  <c r="DE40" i="21"/>
  <c r="DE36" i="21"/>
  <c r="DE39" i="21"/>
  <c r="DE41" i="21"/>
  <c r="DE35" i="21"/>
  <c r="DE43" i="21"/>
  <c r="DE42" i="21"/>
  <c r="DF32" i="21"/>
  <c r="DE33" i="21"/>
  <c r="DE44" i="21"/>
  <c r="DE34" i="21"/>
  <c r="DE45" i="21"/>
  <c r="DE37" i="21"/>
  <c r="DE46" i="21"/>
  <c r="DD47" i="21"/>
  <c r="DI113" i="1"/>
  <c r="DH114" i="1"/>
  <c r="DH123" i="1"/>
  <c r="DH115" i="1"/>
  <c r="DH117" i="1"/>
  <c r="DH116" i="1"/>
  <c r="DH124" i="1"/>
  <c r="DH118" i="1"/>
  <c r="DH121" i="1"/>
  <c r="DH119" i="1"/>
  <c r="DH120" i="1"/>
  <c r="DH122" i="1"/>
  <c r="DG125" i="1"/>
  <c r="DI63" i="1"/>
  <c r="DH84" i="1"/>
  <c r="DH111" i="1"/>
  <c r="DH103" i="1"/>
  <c r="DH101" i="1"/>
  <c r="DH70" i="1"/>
  <c r="DH85" i="1"/>
  <c r="DH69" i="1"/>
  <c r="DH102" i="1"/>
  <c r="DH83" i="1"/>
  <c r="DH77" i="1"/>
  <c r="DH93" i="1"/>
  <c r="DH92" i="1"/>
  <c r="DH112" i="1"/>
  <c r="DH108" i="1"/>
  <c r="DH89" i="1"/>
  <c r="DH74" i="1"/>
  <c r="DH73" i="1"/>
  <c r="DH87" i="1"/>
  <c r="DH65" i="1"/>
  <c r="DH79" i="1"/>
  <c r="DH105" i="1"/>
  <c r="DH96" i="1"/>
  <c r="DH107" i="1"/>
  <c r="DH91" i="1"/>
  <c r="DH110" i="1"/>
  <c r="DH90" i="1"/>
  <c r="DH68" i="1"/>
  <c r="DH67" i="1"/>
  <c r="DH75" i="1"/>
  <c r="DH100" i="1"/>
  <c r="DH82" i="1"/>
  <c r="DH88" i="1"/>
  <c r="DH80" i="1"/>
  <c r="DH98" i="1"/>
  <c r="DH66" i="1"/>
  <c r="DH109" i="1"/>
  <c r="DH95" i="1"/>
  <c r="DH106" i="1"/>
  <c r="DH97" i="1"/>
  <c r="DH81" i="1"/>
  <c r="DH72" i="1"/>
  <c r="DH99" i="1"/>
  <c r="DG61" i="1"/>
  <c r="DI1" i="1"/>
  <c r="DH7" i="1"/>
  <c r="DH30" i="1"/>
  <c r="DH13" i="1"/>
  <c r="DH44" i="1"/>
  <c r="DH20" i="1"/>
  <c r="DH35" i="1"/>
  <c r="DH27" i="1"/>
  <c r="DH41" i="1"/>
  <c r="DH6" i="1"/>
  <c r="DH9" i="1"/>
  <c r="DH21" i="1"/>
  <c r="DH36" i="1"/>
  <c r="DH24" i="1"/>
  <c r="DH29" i="1"/>
  <c r="DH14" i="1"/>
  <c r="DH43" i="1"/>
  <c r="DH16" i="1"/>
  <c r="DH37" i="1"/>
  <c r="DH22" i="1"/>
  <c r="DH3" i="1"/>
  <c r="DH32" i="1"/>
  <c r="DH39" i="1"/>
  <c r="DH10" i="1"/>
  <c r="DH17" i="1"/>
  <c r="DH25" i="1"/>
  <c r="DH4" i="1"/>
  <c r="DH76" i="1"/>
  <c r="DH12" i="1"/>
  <c r="DH19" i="1"/>
  <c r="DH34" i="1"/>
  <c r="DH28" i="1"/>
  <c r="DH42" i="1"/>
  <c r="DH33" i="1"/>
  <c r="DH40" i="1"/>
  <c r="DH11" i="1"/>
  <c r="DH5" i="1"/>
  <c r="DH18" i="1"/>
  <c r="DH26" i="1"/>
  <c r="DH58" i="1"/>
  <c r="DH57" i="1"/>
  <c r="DH55" i="1"/>
  <c r="DH54" i="1"/>
  <c r="DH53" i="1"/>
  <c r="DH50" i="1"/>
  <c r="DH56" i="1"/>
  <c r="DH59" i="1"/>
  <c r="DH60" i="1"/>
  <c r="DH49" i="1"/>
  <c r="DH52" i="1"/>
  <c r="DH51" i="1"/>
  <c r="DI46" i="1"/>
  <c r="DH47" i="1"/>
  <c r="DH48" i="1"/>
  <c r="DE47" i="21" l="1"/>
  <c r="DF38" i="21"/>
  <c r="DF35" i="21"/>
  <c r="DF39" i="21"/>
  <c r="DF42" i="21"/>
  <c r="DF36" i="21"/>
  <c r="DF37" i="21"/>
  <c r="DG32" i="21"/>
  <c r="DF43" i="21"/>
  <c r="DF40" i="21"/>
  <c r="DF33" i="21"/>
  <c r="DF45" i="21"/>
  <c r="DF46" i="21"/>
  <c r="DF41" i="21"/>
  <c r="DF44" i="21"/>
  <c r="DF34" i="21"/>
  <c r="DJ63" i="1"/>
  <c r="DI101" i="1"/>
  <c r="DI84" i="1"/>
  <c r="DI111" i="1"/>
  <c r="DI103" i="1"/>
  <c r="DI102" i="1"/>
  <c r="DI85" i="1"/>
  <c r="DI83" i="1"/>
  <c r="DI70" i="1"/>
  <c r="DI69" i="1"/>
  <c r="DI77" i="1"/>
  <c r="DI93" i="1"/>
  <c r="DI112" i="1"/>
  <c r="DI92" i="1"/>
  <c r="DI108" i="1"/>
  <c r="DI89" i="1"/>
  <c r="DI74" i="1"/>
  <c r="DI73" i="1"/>
  <c r="DI87" i="1"/>
  <c r="DI79" i="1"/>
  <c r="DI65" i="1"/>
  <c r="DI105" i="1"/>
  <c r="DI96" i="1"/>
  <c r="DI107" i="1"/>
  <c r="DI91" i="1"/>
  <c r="DI110" i="1"/>
  <c r="DI90" i="1"/>
  <c r="DI68" i="1"/>
  <c r="DI67" i="1"/>
  <c r="DI82" i="1"/>
  <c r="DI75" i="1"/>
  <c r="DI100" i="1"/>
  <c r="DI88" i="1"/>
  <c r="DI80" i="1"/>
  <c r="DI98" i="1"/>
  <c r="DI109" i="1"/>
  <c r="DI66" i="1"/>
  <c r="DI95" i="1"/>
  <c r="DI81" i="1"/>
  <c r="DI106" i="1"/>
  <c r="DI97" i="1"/>
  <c r="DI72" i="1"/>
  <c r="DI99" i="1"/>
  <c r="DH125" i="1"/>
  <c r="DJ113" i="1"/>
  <c r="DI114" i="1"/>
  <c r="DI115" i="1"/>
  <c r="DI123" i="1"/>
  <c r="DI124" i="1"/>
  <c r="DI117" i="1"/>
  <c r="DI116" i="1"/>
  <c r="DI118" i="1"/>
  <c r="DI119" i="1"/>
  <c r="DI120" i="1"/>
  <c r="DI121" i="1"/>
  <c r="DI122" i="1"/>
  <c r="DH61" i="1"/>
  <c r="DI50" i="1"/>
  <c r="DJ46" i="1"/>
  <c r="DI58" i="1"/>
  <c r="DI49" i="1"/>
  <c r="DI57" i="1"/>
  <c r="DI53" i="1"/>
  <c r="DI59" i="1"/>
  <c r="DI56" i="1"/>
  <c r="DI52" i="1"/>
  <c r="DI54" i="1"/>
  <c r="DI55" i="1"/>
  <c r="DI51" i="1"/>
  <c r="DI60" i="1"/>
  <c r="DI48" i="1"/>
  <c r="DI47" i="1"/>
  <c r="DJ1" i="1"/>
  <c r="DI35" i="1"/>
  <c r="DI30" i="1"/>
  <c r="DI20" i="1"/>
  <c r="DI7" i="1"/>
  <c r="DI44" i="1"/>
  <c r="DI13" i="1"/>
  <c r="DI27" i="1"/>
  <c r="DI41" i="1"/>
  <c r="DI6" i="1"/>
  <c r="DI21" i="1"/>
  <c r="DI9" i="1"/>
  <c r="DI29" i="1"/>
  <c r="DI36" i="1"/>
  <c r="DI24" i="1"/>
  <c r="DI14" i="1"/>
  <c r="DI43" i="1"/>
  <c r="DI37" i="1"/>
  <c r="DI16" i="1"/>
  <c r="DI22" i="1"/>
  <c r="DI3" i="1"/>
  <c r="DI32" i="1"/>
  <c r="DI39" i="1"/>
  <c r="DI10" i="1"/>
  <c r="DI17" i="1"/>
  <c r="DI25" i="1"/>
  <c r="DI4" i="1"/>
  <c r="DI12" i="1"/>
  <c r="DI76" i="1"/>
  <c r="DI19" i="1"/>
  <c r="DI34" i="1"/>
  <c r="DI28" i="1"/>
  <c r="DI42" i="1"/>
  <c r="DI33" i="1"/>
  <c r="DI40" i="1"/>
  <c r="DI11" i="1"/>
  <c r="DI18" i="1"/>
  <c r="DI5" i="1"/>
  <c r="DI26" i="1"/>
  <c r="DG42" i="21" l="1"/>
  <c r="DG36" i="21"/>
  <c r="DG38" i="21"/>
  <c r="DG45" i="21"/>
  <c r="DG35" i="21"/>
  <c r="DG39" i="21"/>
  <c r="DH32" i="21"/>
  <c r="DG44" i="21"/>
  <c r="DG40" i="21"/>
  <c r="DG37" i="21"/>
  <c r="DG43" i="21"/>
  <c r="DG33" i="21"/>
  <c r="DG41" i="21"/>
  <c r="DG46" i="21"/>
  <c r="DG34" i="21"/>
  <c r="DF47" i="21"/>
  <c r="DI125" i="1"/>
  <c r="DK113" i="1"/>
  <c r="DJ114" i="1"/>
  <c r="DJ115" i="1"/>
  <c r="DJ123" i="1"/>
  <c r="DJ124" i="1"/>
  <c r="DJ116" i="1"/>
  <c r="DJ117" i="1"/>
  <c r="DJ118" i="1"/>
  <c r="DJ120" i="1"/>
  <c r="DJ119" i="1"/>
  <c r="DJ121" i="1"/>
  <c r="DJ122" i="1"/>
  <c r="DK63" i="1"/>
  <c r="DJ84" i="1"/>
  <c r="DJ103" i="1"/>
  <c r="DJ101" i="1"/>
  <c r="DJ111" i="1"/>
  <c r="DJ102" i="1"/>
  <c r="DJ77" i="1"/>
  <c r="DJ85" i="1"/>
  <c r="DJ69" i="1"/>
  <c r="DJ83" i="1"/>
  <c r="DJ70" i="1"/>
  <c r="DJ112" i="1"/>
  <c r="DJ92" i="1"/>
  <c r="DJ93" i="1"/>
  <c r="DJ108" i="1"/>
  <c r="DJ89" i="1"/>
  <c r="DJ74" i="1"/>
  <c r="DJ73" i="1"/>
  <c r="DJ87" i="1"/>
  <c r="DJ65" i="1"/>
  <c r="DJ79" i="1"/>
  <c r="DJ96" i="1"/>
  <c r="DJ105" i="1"/>
  <c r="DJ107" i="1"/>
  <c r="DJ110" i="1"/>
  <c r="DJ91" i="1"/>
  <c r="DJ90" i="1"/>
  <c r="DJ68" i="1"/>
  <c r="DJ67" i="1"/>
  <c r="DJ100" i="1"/>
  <c r="DJ82" i="1"/>
  <c r="DJ75" i="1"/>
  <c r="DJ88" i="1"/>
  <c r="DJ98" i="1"/>
  <c r="DJ80" i="1"/>
  <c r="DJ66" i="1"/>
  <c r="DJ109" i="1"/>
  <c r="DJ95" i="1"/>
  <c r="DJ81" i="1"/>
  <c r="DJ97" i="1"/>
  <c r="DJ106" i="1"/>
  <c r="DJ72" i="1"/>
  <c r="DJ99" i="1"/>
  <c r="DI61" i="1"/>
  <c r="DJ56" i="1"/>
  <c r="DJ54" i="1"/>
  <c r="DJ60" i="1"/>
  <c r="DK46" i="1"/>
  <c r="DJ58" i="1"/>
  <c r="DJ50" i="1"/>
  <c r="DJ53" i="1"/>
  <c r="DJ59" i="1"/>
  <c r="DJ52" i="1"/>
  <c r="DJ49" i="1"/>
  <c r="DJ51" i="1"/>
  <c r="DJ57" i="1"/>
  <c r="DJ55" i="1"/>
  <c r="DJ48" i="1"/>
  <c r="DJ47" i="1"/>
  <c r="DK1" i="1"/>
  <c r="DJ44" i="1"/>
  <c r="DJ13" i="1"/>
  <c r="DJ7" i="1"/>
  <c r="DJ20" i="1"/>
  <c r="DJ35" i="1"/>
  <c r="DJ30" i="1"/>
  <c r="DJ27" i="1"/>
  <c r="DJ6" i="1"/>
  <c r="DJ41" i="1"/>
  <c r="DJ21" i="1"/>
  <c r="DJ9" i="1"/>
  <c r="DJ24" i="1"/>
  <c r="DJ36" i="1"/>
  <c r="DJ29" i="1"/>
  <c r="DJ14" i="1"/>
  <c r="DJ43" i="1"/>
  <c r="DJ37" i="1"/>
  <c r="DJ16" i="1"/>
  <c r="DJ22" i="1"/>
  <c r="DJ3" i="1"/>
  <c r="DJ32" i="1"/>
  <c r="DJ39" i="1"/>
  <c r="DJ10" i="1"/>
  <c r="DJ17" i="1"/>
  <c r="DJ25" i="1"/>
  <c r="DJ4" i="1"/>
  <c r="DJ76" i="1"/>
  <c r="DJ12" i="1"/>
  <c r="DJ19" i="1"/>
  <c r="DJ34" i="1"/>
  <c r="DJ28" i="1"/>
  <c r="DJ42" i="1"/>
  <c r="DJ33" i="1"/>
  <c r="DJ40" i="1"/>
  <c r="DJ11" i="1"/>
  <c r="DJ5" i="1"/>
  <c r="DJ18" i="1"/>
  <c r="DJ26" i="1"/>
  <c r="DH44" i="21" l="1"/>
  <c r="DH36" i="21"/>
  <c r="DH42" i="21"/>
  <c r="DH35" i="21"/>
  <c r="DH34" i="21"/>
  <c r="DH33" i="21"/>
  <c r="DH40" i="21"/>
  <c r="DH39" i="21"/>
  <c r="DH45" i="21"/>
  <c r="DH38" i="21"/>
  <c r="DH37" i="21"/>
  <c r="DH41" i="21"/>
  <c r="DH43" i="21"/>
  <c r="DH46" i="21"/>
  <c r="DG47" i="21"/>
  <c r="DL63" i="1"/>
  <c r="DK111" i="1"/>
  <c r="DK103" i="1"/>
  <c r="DK84" i="1"/>
  <c r="DK101" i="1"/>
  <c r="DK85" i="1"/>
  <c r="DK69" i="1"/>
  <c r="DK70" i="1"/>
  <c r="DK102" i="1"/>
  <c r="DK77" i="1"/>
  <c r="DK83" i="1"/>
  <c r="DK93" i="1"/>
  <c r="DK112" i="1"/>
  <c r="DK92" i="1"/>
  <c r="DK108" i="1"/>
  <c r="DK89" i="1"/>
  <c r="DK74" i="1"/>
  <c r="DK73" i="1"/>
  <c r="DK87" i="1"/>
  <c r="DK79" i="1"/>
  <c r="DK65" i="1"/>
  <c r="DK96" i="1"/>
  <c r="DK105" i="1"/>
  <c r="DK107" i="1"/>
  <c r="DK91" i="1"/>
  <c r="DK110" i="1"/>
  <c r="DK90" i="1"/>
  <c r="DK68" i="1"/>
  <c r="DK67" i="1"/>
  <c r="DK75" i="1"/>
  <c r="DK100" i="1"/>
  <c r="DK82" i="1"/>
  <c r="DK88" i="1"/>
  <c r="DK80" i="1"/>
  <c r="DK98" i="1"/>
  <c r="DK66" i="1"/>
  <c r="DK109" i="1"/>
  <c r="DK95" i="1"/>
  <c r="DK97" i="1"/>
  <c r="DK106" i="1"/>
  <c r="DK81" i="1"/>
  <c r="DK72" i="1"/>
  <c r="DK99" i="1"/>
  <c r="DJ125" i="1"/>
  <c r="DL113" i="1"/>
  <c r="DK114" i="1"/>
  <c r="DK115" i="1"/>
  <c r="DK123" i="1"/>
  <c r="DK117" i="1"/>
  <c r="DK116" i="1"/>
  <c r="DK124" i="1"/>
  <c r="DK118" i="1"/>
  <c r="DK120" i="1"/>
  <c r="DK121" i="1"/>
  <c r="DK119" i="1"/>
  <c r="DK122" i="1"/>
  <c r="DJ61" i="1"/>
  <c r="DL1" i="1"/>
  <c r="DK13" i="1"/>
  <c r="DK35" i="1"/>
  <c r="DK44" i="1"/>
  <c r="DK30" i="1"/>
  <c r="DK20" i="1"/>
  <c r="DK7" i="1"/>
  <c r="DK27" i="1"/>
  <c r="DK41" i="1"/>
  <c r="DK6" i="1"/>
  <c r="DK9" i="1"/>
  <c r="DK21" i="1"/>
  <c r="DK36" i="1"/>
  <c r="DK24" i="1"/>
  <c r="DK29" i="1"/>
  <c r="DK14" i="1"/>
  <c r="DK43" i="1"/>
  <c r="DK16" i="1"/>
  <c r="DK37" i="1"/>
  <c r="DK22" i="1"/>
  <c r="DK3" i="1"/>
  <c r="DK32" i="1"/>
  <c r="DK39" i="1"/>
  <c r="DK10" i="1"/>
  <c r="DK17" i="1"/>
  <c r="DK25" i="1"/>
  <c r="DK4" i="1"/>
  <c r="DK76" i="1"/>
  <c r="DK12" i="1"/>
  <c r="DK19" i="1"/>
  <c r="DK34" i="1"/>
  <c r="DK28" i="1"/>
  <c r="DK42" i="1"/>
  <c r="DK33" i="1"/>
  <c r="DK40" i="1"/>
  <c r="DK11" i="1"/>
  <c r="DK18" i="1"/>
  <c r="DK5" i="1"/>
  <c r="DK26" i="1"/>
  <c r="DK51" i="1"/>
  <c r="DK53" i="1"/>
  <c r="DL46" i="1"/>
  <c r="DK49" i="1"/>
  <c r="DK52" i="1"/>
  <c r="DK56" i="1"/>
  <c r="DK57" i="1"/>
  <c r="DK55" i="1"/>
  <c r="DK54" i="1"/>
  <c r="DK50" i="1"/>
  <c r="DK59" i="1"/>
  <c r="DK60" i="1"/>
  <c r="DK58" i="1"/>
  <c r="DK47" i="1"/>
  <c r="DK48" i="1"/>
  <c r="DH47" i="21" l="1"/>
  <c r="U47" i="21" s="1"/>
  <c r="DK125" i="1"/>
  <c r="DL123" i="1"/>
  <c r="DL116" i="1"/>
  <c r="DL114" i="1"/>
  <c r="DL124" i="1"/>
  <c r="DL115" i="1"/>
  <c r="DL117" i="1"/>
  <c r="DM113" i="1"/>
  <c r="DL120" i="1"/>
  <c r="DL119" i="1"/>
  <c r="DL121" i="1"/>
  <c r="DL118" i="1"/>
  <c r="DL122" i="1"/>
  <c r="DM63" i="1"/>
  <c r="DL111" i="1"/>
  <c r="DL101" i="1"/>
  <c r="DL84" i="1"/>
  <c r="DL103" i="1"/>
  <c r="DL69" i="1"/>
  <c r="DL102" i="1"/>
  <c r="DL85" i="1"/>
  <c r="DL70" i="1"/>
  <c r="DL83" i="1"/>
  <c r="DL77" i="1"/>
  <c r="DL92" i="1"/>
  <c r="DL112" i="1"/>
  <c r="DL93" i="1"/>
  <c r="DL108" i="1"/>
  <c r="DL89" i="1"/>
  <c r="DL74" i="1"/>
  <c r="DL73" i="1"/>
  <c r="DL87" i="1"/>
  <c r="DL79" i="1"/>
  <c r="DL65" i="1"/>
  <c r="DL96" i="1"/>
  <c r="DL105" i="1"/>
  <c r="DL107" i="1"/>
  <c r="DL91" i="1"/>
  <c r="DL110" i="1"/>
  <c r="DL90" i="1"/>
  <c r="DL68" i="1"/>
  <c r="DL67" i="1"/>
  <c r="DL75" i="1"/>
  <c r="DL82" i="1"/>
  <c r="DL100" i="1"/>
  <c r="DL88" i="1"/>
  <c r="DL80" i="1"/>
  <c r="DL98" i="1"/>
  <c r="DL66" i="1"/>
  <c r="DL109" i="1"/>
  <c r="DL95" i="1"/>
  <c r="DL81" i="1"/>
  <c r="DL97" i="1"/>
  <c r="DL106" i="1"/>
  <c r="DL72" i="1"/>
  <c r="DL99" i="1"/>
  <c r="DK61" i="1"/>
  <c r="DL57" i="1"/>
  <c r="DL58" i="1"/>
  <c r="DL50" i="1"/>
  <c r="DL51" i="1"/>
  <c r="DL60" i="1"/>
  <c r="DL48" i="1"/>
  <c r="DM46" i="1"/>
  <c r="DL53" i="1"/>
  <c r="DL59" i="1"/>
  <c r="DL49" i="1"/>
  <c r="DL56" i="1"/>
  <c r="DL54" i="1"/>
  <c r="DL52" i="1"/>
  <c r="DL55" i="1"/>
  <c r="DL47" i="1"/>
  <c r="DL7" i="1"/>
  <c r="DL35" i="1"/>
  <c r="DL20" i="1"/>
  <c r="DL30" i="1"/>
  <c r="DM1" i="1"/>
  <c r="DL44" i="1"/>
  <c r="DL13" i="1"/>
  <c r="DL27" i="1"/>
  <c r="DL41" i="1"/>
  <c r="DL6" i="1"/>
  <c r="DL9" i="1"/>
  <c r="DL21" i="1"/>
  <c r="DL36" i="1"/>
  <c r="DL24" i="1"/>
  <c r="DL29" i="1"/>
  <c r="DL14" i="1"/>
  <c r="DL43" i="1"/>
  <c r="DL16" i="1"/>
  <c r="DL37" i="1"/>
  <c r="DL22" i="1"/>
  <c r="DL3" i="1"/>
  <c r="DL32" i="1"/>
  <c r="DL39" i="1"/>
  <c r="DL10" i="1"/>
  <c r="DL17" i="1"/>
  <c r="DL25" i="1"/>
  <c r="DL4" i="1"/>
  <c r="DL12" i="1"/>
  <c r="DL76" i="1"/>
  <c r="DL19" i="1"/>
  <c r="DL34" i="1"/>
  <c r="DL28" i="1"/>
  <c r="DL42" i="1"/>
  <c r="DL33" i="1"/>
  <c r="DL40" i="1"/>
  <c r="DL11" i="1"/>
  <c r="DL5" i="1"/>
  <c r="DL18" i="1"/>
  <c r="DL26" i="1"/>
  <c r="DN113" i="1" l="1"/>
  <c r="DM123" i="1"/>
  <c r="DM116" i="1"/>
  <c r="DM114" i="1"/>
  <c r="DM115" i="1"/>
  <c r="DM124" i="1"/>
  <c r="DM117" i="1"/>
  <c r="DM121" i="1"/>
  <c r="DM120" i="1"/>
  <c r="DM118" i="1"/>
  <c r="DM119" i="1"/>
  <c r="DM122" i="1"/>
  <c r="DM103" i="1"/>
  <c r="DN63" i="1"/>
  <c r="DM77" i="1"/>
  <c r="DM83" i="1"/>
  <c r="DM70" i="1"/>
  <c r="DM101" i="1"/>
  <c r="DM85" i="1"/>
  <c r="DM84" i="1"/>
  <c r="DM102" i="1"/>
  <c r="DM69" i="1"/>
  <c r="DM111" i="1"/>
  <c r="DM112" i="1"/>
  <c r="DM92" i="1"/>
  <c r="DM93" i="1"/>
  <c r="DM108" i="1"/>
  <c r="DM89" i="1"/>
  <c r="DM74" i="1"/>
  <c r="DM73" i="1"/>
  <c r="DM87" i="1"/>
  <c r="DM65" i="1"/>
  <c r="DM79" i="1"/>
  <c r="DM105" i="1"/>
  <c r="DM96" i="1"/>
  <c r="DM107" i="1"/>
  <c r="DM91" i="1"/>
  <c r="DM110" i="1"/>
  <c r="DM90" i="1"/>
  <c r="DM68" i="1"/>
  <c r="DM67" i="1"/>
  <c r="DM75" i="1"/>
  <c r="DM100" i="1"/>
  <c r="DM82" i="1"/>
  <c r="DM88" i="1"/>
  <c r="DM80" i="1"/>
  <c r="DM98" i="1"/>
  <c r="DM66" i="1"/>
  <c r="DM109" i="1"/>
  <c r="DM95" i="1"/>
  <c r="DM81" i="1"/>
  <c r="DM106" i="1"/>
  <c r="DM97" i="1"/>
  <c r="DM72" i="1"/>
  <c r="DM99" i="1"/>
  <c r="DL125" i="1"/>
  <c r="DL61" i="1"/>
  <c r="DM60" i="1"/>
  <c r="DM58" i="1"/>
  <c r="DM59" i="1"/>
  <c r="DM52" i="1"/>
  <c r="DM53" i="1"/>
  <c r="DM54" i="1"/>
  <c r="DM48" i="1"/>
  <c r="DN46" i="1"/>
  <c r="DM57" i="1"/>
  <c r="DM56" i="1"/>
  <c r="DM55" i="1"/>
  <c r="DM49" i="1"/>
  <c r="DM51" i="1"/>
  <c r="DM50" i="1"/>
  <c r="DM47" i="1"/>
  <c r="DM35" i="1"/>
  <c r="DM44" i="1"/>
  <c r="DM30" i="1"/>
  <c r="DN1" i="1"/>
  <c r="DM20" i="1"/>
  <c r="DM7" i="1"/>
  <c r="DM13" i="1"/>
  <c r="DM27" i="1"/>
  <c r="DM41" i="1"/>
  <c r="DM6" i="1"/>
  <c r="DM21" i="1"/>
  <c r="DM9" i="1"/>
  <c r="DM29" i="1"/>
  <c r="DM36" i="1"/>
  <c r="DM24" i="1"/>
  <c r="DM43" i="1"/>
  <c r="DM14" i="1"/>
  <c r="DM16" i="1"/>
  <c r="DM37" i="1"/>
  <c r="DM22" i="1"/>
  <c r="DM3" i="1"/>
  <c r="DM32" i="1"/>
  <c r="DM39" i="1"/>
  <c r="DM10" i="1"/>
  <c r="DM17" i="1"/>
  <c r="DM25" i="1"/>
  <c r="DM4" i="1"/>
  <c r="DM76" i="1"/>
  <c r="DM12" i="1"/>
  <c r="DM19" i="1"/>
  <c r="DM34" i="1"/>
  <c r="DM28" i="1"/>
  <c r="DM42" i="1"/>
  <c r="DM33" i="1"/>
  <c r="DM40" i="1"/>
  <c r="DM11" i="1"/>
  <c r="DM5" i="1"/>
  <c r="DM18" i="1"/>
  <c r="DM26" i="1"/>
  <c r="DN112" i="1" l="1"/>
  <c r="DN70" i="1"/>
  <c r="DN103" i="1"/>
  <c r="DN93" i="1"/>
  <c r="DN111" i="1"/>
  <c r="DO63" i="1"/>
  <c r="DN83" i="1"/>
  <c r="DN101" i="1"/>
  <c r="DN77" i="1"/>
  <c r="DN84" i="1"/>
  <c r="DN92" i="1"/>
  <c r="DN102" i="1"/>
  <c r="DN69" i="1"/>
  <c r="DN85" i="1"/>
  <c r="DN108" i="1"/>
  <c r="DN89" i="1"/>
  <c r="DN74" i="1"/>
  <c r="DN73" i="1"/>
  <c r="DN87" i="1"/>
  <c r="DN65" i="1"/>
  <c r="DN79" i="1"/>
  <c r="DN105" i="1"/>
  <c r="DN96" i="1"/>
  <c r="DN107" i="1"/>
  <c r="DN110" i="1"/>
  <c r="DN91" i="1"/>
  <c r="DN90" i="1"/>
  <c r="DN68" i="1"/>
  <c r="DN67" i="1"/>
  <c r="DN75" i="1"/>
  <c r="DN82" i="1"/>
  <c r="DN100" i="1"/>
  <c r="DN88" i="1"/>
  <c r="DN80" i="1"/>
  <c r="DN98" i="1"/>
  <c r="DN109" i="1"/>
  <c r="DN66" i="1"/>
  <c r="DN95" i="1"/>
  <c r="DN106" i="1"/>
  <c r="DN97" i="1"/>
  <c r="DN81" i="1"/>
  <c r="DN72" i="1"/>
  <c r="DN99" i="1"/>
  <c r="DM125" i="1"/>
  <c r="DN120" i="1"/>
  <c r="DN123" i="1"/>
  <c r="DN119" i="1"/>
  <c r="DN121" i="1"/>
  <c r="DN115" i="1"/>
  <c r="DO113" i="1"/>
  <c r="DN124" i="1"/>
  <c r="DN114" i="1"/>
  <c r="DN117" i="1"/>
  <c r="DN116" i="1"/>
  <c r="DN122" i="1"/>
  <c r="DN118" i="1"/>
  <c r="DM61" i="1"/>
  <c r="DN13" i="1"/>
  <c r="DN44" i="1"/>
  <c r="DN27" i="1"/>
  <c r="DN35" i="1"/>
  <c r="DN30" i="1"/>
  <c r="DN7" i="1"/>
  <c r="DN20" i="1"/>
  <c r="DO1" i="1"/>
  <c r="DN41" i="1"/>
  <c r="DN6" i="1"/>
  <c r="DN21" i="1"/>
  <c r="DN9" i="1"/>
  <c r="DN29" i="1"/>
  <c r="DN36" i="1"/>
  <c r="DN24" i="1"/>
  <c r="DN14" i="1"/>
  <c r="DN43" i="1"/>
  <c r="DN16" i="1"/>
  <c r="DN37" i="1"/>
  <c r="DN22" i="1"/>
  <c r="DN3" i="1"/>
  <c r="DN32" i="1"/>
  <c r="DN39" i="1"/>
  <c r="DN10" i="1"/>
  <c r="DN17" i="1"/>
  <c r="DN25" i="1"/>
  <c r="DN4" i="1"/>
  <c r="DN12" i="1"/>
  <c r="DN76" i="1"/>
  <c r="DN19" i="1"/>
  <c r="DN34" i="1"/>
  <c r="DN28" i="1"/>
  <c r="DN42" i="1"/>
  <c r="DN33" i="1"/>
  <c r="DN40" i="1"/>
  <c r="DN11" i="1"/>
  <c r="DN5" i="1"/>
  <c r="DN18" i="1"/>
  <c r="DN26" i="1"/>
  <c r="DN56" i="1"/>
  <c r="DN51" i="1"/>
  <c r="DN49" i="1"/>
  <c r="DN47" i="1"/>
  <c r="DN52" i="1"/>
  <c r="DN55" i="1"/>
  <c r="DN54" i="1"/>
  <c r="DN60" i="1"/>
  <c r="DN53" i="1"/>
  <c r="DN50" i="1"/>
  <c r="DN58" i="1"/>
  <c r="DN57" i="1"/>
  <c r="DN59" i="1"/>
  <c r="DN48" i="1"/>
  <c r="DO46" i="1"/>
  <c r="DO112" i="1" l="1"/>
  <c r="DO85" i="1"/>
  <c r="DO102" i="1"/>
  <c r="DO69" i="1"/>
  <c r="DO93" i="1"/>
  <c r="DP63" i="1"/>
  <c r="DO101" i="1"/>
  <c r="DO111" i="1"/>
  <c r="DO70" i="1"/>
  <c r="DO83" i="1"/>
  <c r="DO84" i="1"/>
  <c r="DO92" i="1"/>
  <c r="DO103" i="1"/>
  <c r="DO77" i="1"/>
  <c r="DO108" i="1"/>
  <c r="DO89" i="1"/>
  <c r="DO74" i="1"/>
  <c r="DO73" i="1"/>
  <c r="DO87" i="1"/>
  <c r="DO65" i="1"/>
  <c r="DO79" i="1"/>
  <c r="DO96" i="1"/>
  <c r="DO105" i="1"/>
  <c r="DO107" i="1"/>
  <c r="DO110" i="1"/>
  <c r="DO91" i="1"/>
  <c r="DO90" i="1"/>
  <c r="DO68" i="1"/>
  <c r="DO67" i="1"/>
  <c r="DO100" i="1"/>
  <c r="DO75" i="1"/>
  <c r="DO82" i="1"/>
  <c r="DO88" i="1"/>
  <c r="DO80" i="1"/>
  <c r="DO98" i="1"/>
  <c r="DO109" i="1"/>
  <c r="DO66" i="1"/>
  <c r="DO95" i="1"/>
  <c r="DO81" i="1"/>
  <c r="DO106" i="1"/>
  <c r="DO97" i="1"/>
  <c r="DO72" i="1"/>
  <c r="DO99" i="1"/>
  <c r="DN125" i="1"/>
  <c r="DP113" i="1"/>
  <c r="DO121" i="1"/>
  <c r="DO115" i="1"/>
  <c r="DO117" i="1"/>
  <c r="DO120" i="1"/>
  <c r="DO116" i="1"/>
  <c r="DO123" i="1"/>
  <c r="DO119" i="1"/>
  <c r="DO124" i="1"/>
  <c r="DO118" i="1"/>
  <c r="DO122" i="1"/>
  <c r="DO114" i="1"/>
  <c r="DO20" i="1"/>
  <c r="DP1" i="1"/>
  <c r="DO6" i="1"/>
  <c r="DO13" i="1"/>
  <c r="DO7" i="1"/>
  <c r="DO41" i="1"/>
  <c r="DO27" i="1"/>
  <c r="DO44" i="1"/>
  <c r="DO30" i="1"/>
  <c r="DO35" i="1"/>
  <c r="DO21" i="1"/>
  <c r="DO9" i="1"/>
  <c r="DO29" i="1"/>
  <c r="DO36" i="1"/>
  <c r="DO24" i="1"/>
  <c r="DO14" i="1"/>
  <c r="DO43" i="1"/>
  <c r="DO37" i="1"/>
  <c r="DO16" i="1"/>
  <c r="DO22" i="1"/>
  <c r="DO3" i="1"/>
  <c r="DO32" i="1"/>
  <c r="DO39" i="1"/>
  <c r="DO10" i="1"/>
  <c r="DO17" i="1"/>
  <c r="DO25" i="1"/>
  <c r="DO4" i="1"/>
  <c r="DO12" i="1"/>
  <c r="DO76" i="1"/>
  <c r="DO19" i="1"/>
  <c r="DO34" i="1"/>
  <c r="DO28" i="1"/>
  <c r="DO42" i="1"/>
  <c r="DO33" i="1"/>
  <c r="DO40" i="1"/>
  <c r="DO11" i="1"/>
  <c r="DO5" i="1"/>
  <c r="DO18" i="1"/>
  <c r="DO26" i="1"/>
  <c r="DO55" i="1"/>
  <c r="DO57" i="1"/>
  <c r="DO50" i="1"/>
  <c r="DO60" i="1"/>
  <c r="DO47" i="1"/>
  <c r="DO54" i="1"/>
  <c r="DO58" i="1"/>
  <c r="DO48" i="1"/>
  <c r="DP46" i="1"/>
  <c r="DO59" i="1"/>
  <c r="DO53" i="1"/>
  <c r="DO52" i="1"/>
  <c r="DO56" i="1"/>
  <c r="DO49" i="1"/>
  <c r="DO51" i="1"/>
  <c r="DN61" i="1"/>
  <c r="DP124" i="1" l="1"/>
  <c r="DP121" i="1"/>
  <c r="DP122" i="1"/>
  <c r="DP116" i="1"/>
  <c r="DP115" i="1"/>
  <c r="DP118" i="1"/>
  <c r="DP114" i="1"/>
  <c r="DQ113" i="1"/>
  <c r="DP117" i="1"/>
  <c r="DP120" i="1"/>
  <c r="DP123" i="1"/>
  <c r="DP119" i="1"/>
  <c r="DP92" i="1"/>
  <c r="DP112" i="1"/>
  <c r="DP85" i="1"/>
  <c r="DQ63" i="1"/>
  <c r="DP102" i="1"/>
  <c r="DP69" i="1"/>
  <c r="DP93" i="1"/>
  <c r="DP77" i="1"/>
  <c r="DP111" i="1"/>
  <c r="DP83" i="1"/>
  <c r="DP103" i="1"/>
  <c r="DP84" i="1"/>
  <c r="DP101" i="1"/>
  <c r="DP70" i="1"/>
  <c r="DP108" i="1"/>
  <c r="DP89" i="1"/>
  <c r="DP74" i="1"/>
  <c r="DP73" i="1"/>
  <c r="DP87" i="1"/>
  <c r="DP79" i="1"/>
  <c r="DP65" i="1"/>
  <c r="DP105" i="1"/>
  <c r="DP96" i="1"/>
  <c r="DP107" i="1"/>
  <c r="DP110" i="1"/>
  <c r="DP91" i="1"/>
  <c r="DP90" i="1"/>
  <c r="DP68" i="1"/>
  <c r="DP67" i="1"/>
  <c r="DP75" i="1"/>
  <c r="DP100" i="1"/>
  <c r="DP82" i="1"/>
  <c r="DP88" i="1"/>
  <c r="DP80" i="1"/>
  <c r="DP98" i="1"/>
  <c r="DP66" i="1"/>
  <c r="DP109" i="1"/>
  <c r="DP95" i="1"/>
  <c r="DP97" i="1"/>
  <c r="DP81" i="1"/>
  <c r="DP106" i="1"/>
  <c r="DP72" i="1"/>
  <c r="DP99" i="1"/>
  <c r="DO125" i="1"/>
  <c r="DO61" i="1"/>
  <c r="DP58" i="1"/>
  <c r="DP49" i="1"/>
  <c r="DP55" i="1"/>
  <c r="DP52" i="1"/>
  <c r="DP47" i="1"/>
  <c r="DP48" i="1"/>
  <c r="DP53" i="1"/>
  <c r="DP57" i="1"/>
  <c r="DP59" i="1"/>
  <c r="DP50" i="1"/>
  <c r="DP56" i="1"/>
  <c r="DP60" i="1"/>
  <c r="DP54" i="1"/>
  <c r="DP51" i="1"/>
  <c r="DQ46" i="1"/>
  <c r="DQ1" i="1"/>
  <c r="DP35" i="1"/>
  <c r="DP44" i="1"/>
  <c r="DP41" i="1"/>
  <c r="DP27" i="1"/>
  <c r="DP7" i="1"/>
  <c r="DP30" i="1"/>
  <c r="DP21" i="1"/>
  <c r="DP13" i="1"/>
  <c r="DP9" i="1"/>
  <c r="DP24" i="1"/>
  <c r="DP6" i="1"/>
  <c r="DP20" i="1"/>
  <c r="DP36" i="1"/>
  <c r="DP29" i="1"/>
  <c r="DP43" i="1"/>
  <c r="DP14" i="1"/>
  <c r="DP37" i="1"/>
  <c r="DP16" i="1"/>
  <c r="DP22" i="1"/>
  <c r="DP3" i="1"/>
  <c r="DP32" i="1"/>
  <c r="DP39" i="1"/>
  <c r="DP10" i="1"/>
  <c r="DP17" i="1"/>
  <c r="DP25" i="1"/>
  <c r="DP4" i="1"/>
  <c r="DP12" i="1"/>
  <c r="DP76" i="1"/>
  <c r="DP19" i="1"/>
  <c r="DP34" i="1"/>
  <c r="DP28" i="1"/>
  <c r="DP42" i="1"/>
  <c r="DP33" i="1"/>
  <c r="DP40" i="1"/>
  <c r="DP11" i="1"/>
  <c r="DP5" i="1"/>
  <c r="DP18" i="1"/>
  <c r="DP26" i="1"/>
  <c r="DP125" i="1" l="1"/>
  <c r="DQ111" i="1"/>
  <c r="DQ103" i="1"/>
  <c r="DQ101" i="1"/>
  <c r="DQ77" i="1"/>
  <c r="DQ92" i="1"/>
  <c r="DQ69" i="1"/>
  <c r="DQ102" i="1"/>
  <c r="DQ93" i="1"/>
  <c r="DQ70" i="1"/>
  <c r="DQ85" i="1"/>
  <c r="DQ83" i="1"/>
  <c r="DQ112" i="1"/>
  <c r="DQ84" i="1"/>
  <c r="DR63" i="1"/>
  <c r="DQ108" i="1"/>
  <c r="DQ89" i="1"/>
  <c r="DQ74" i="1"/>
  <c r="DQ73" i="1"/>
  <c r="DQ87" i="1"/>
  <c r="DQ65" i="1"/>
  <c r="DQ79" i="1"/>
  <c r="DQ105" i="1"/>
  <c r="DQ96" i="1"/>
  <c r="DQ107" i="1"/>
  <c r="DQ91" i="1"/>
  <c r="DQ110" i="1"/>
  <c r="DQ90" i="1"/>
  <c r="DQ68" i="1"/>
  <c r="DQ67" i="1"/>
  <c r="DQ100" i="1"/>
  <c r="DQ75" i="1"/>
  <c r="DQ82" i="1"/>
  <c r="DQ88" i="1"/>
  <c r="DQ98" i="1"/>
  <c r="DQ80" i="1"/>
  <c r="DQ109" i="1"/>
  <c r="DQ66" i="1"/>
  <c r="DQ95" i="1"/>
  <c r="DQ97" i="1"/>
  <c r="DQ106" i="1"/>
  <c r="DQ81" i="1"/>
  <c r="DQ72" i="1"/>
  <c r="DQ99" i="1"/>
  <c r="DQ114" i="1"/>
  <c r="DQ122" i="1"/>
  <c r="DQ115" i="1"/>
  <c r="DQ118" i="1"/>
  <c r="DR113" i="1"/>
  <c r="DQ116" i="1"/>
  <c r="DQ124" i="1"/>
  <c r="DQ120" i="1"/>
  <c r="DQ117" i="1"/>
  <c r="DQ123" i="1"/>
  <c r="DQ119" i="1"/>
  <c r="DQ121" i="1"/>
  <c r="DP61" i="1"/>
  <c r="DQ59" i="1"/>
  <c r="DQ57" i="1"/>
  <c r="DQ56" i="1"/>
  <c r="DQ50" i="1"/>
  <c r="DQ55" i="1"/>
  <c r="DQ53" i="1"/>
  <c r="DQ51" i="1"/>
  <c r="DR46" i="1"/>
  <c r="DQ54" i="1"/>
  <c r="DQ47" i="1"/>
  <c r="DQ58" i="1"/>
  <c r="DQ52" i="1"/>
  <c r="DQ49" i="1"/>
  <c r="DQ48" i="1"/>
  <c r="DQ60" i="1"/>
  <c r="DQ36" i="1"/>
  <c r="DR1" i="1"/>
  <c r="DQ27" i="1"/>
  <c r="DQ29" i="1"/>
  <c r="DQ41" i="1"/>
  <c r="DQ30" i="1"/>
  <c r="DQ20" i="1"/>
  <c r="DQ7" i="1"/>
  <c r="DQ9" i="1"/>
  <c r="DQ21" i="1"/>
  <c r="DQ44" i="1"/>
  <c r="DQ24" i="1"/>
  <c r="DQ35" i="1"/>
  <c r="DQ13" i="1"/>
  <c r="DQ6" i="1"/>
  <c r="DQ14" i="1"/>
  <c r="DQ43" i="1"/>
  <c r="DQ16" i="1"/>
  <c r="DQ37" i="1"/>
  <c r="DQ22" i="1"/>
  <c r="DQ3" i="1"/>
  <c r="DQ32" i="1"/>
  <c r="DQ39" i="1"/>
  <c r="DQ10" i="1"/>
  <c r="DQ25" i="1"/>
  <c r="DQ17" i="1"/>
  <c r="DQ4" i="1"/>
  <c r="DQ12" i="1"/>
  <c r="DQ76" i="1"/>
  <c r="DQ19" i="1"/>
  <c r="DQ34" i="1"/>
  <c r="DQ28" i="1"/>
  <c r="DQ42" i="1"/>
  <c r="DQ33" i="1"/>
  <c r="DQ40" i="1"/>
  <c r="DQ11" i="1"/>
  <c r="DQ5" i="1"/>
  <c r="DQ18" i="1"/>
  <c r="DQ26" i="1"/>
  <c r="DR77" i="1" l="1"/>
  <c r="DR83" i="1"/>
  <c r="DR112" i="1"/>
  <c r="DR103" i="1"/>
  <c r="DR69" i="1"/>
  <c r="DR84" i="1"/>
  <c r="DR101" i="1"/>
  <c r="DS63" i="1"/>
  <c r="DR92" i="1"/>
  <c r="DR70" i="1"/>
  <c r="DR85" i="1"/>
  <c r="DR102" i="1"/>
  <c r="DR93" i="1"/>
  <c r="DR111" i="1"/>
  <c r="DR108" i="1"/>
  <c r="DR89" i="1"/>
  <c r="DR74" i="1"/>
  <c r="DR73" i="1"/>
  <c r="DR87" i="1"/>
  <c r="DR65" i="1"/>
  <c r="DR79" i="1"/>
  <c r="DR105" i="1"/>
  <c r="DR96" i="1"/>
  <c r="DR107" i="1"/>
  <c r="DR91" i="1"/>
  <c r="DR110" i="1"/>
  <c r="DR90" i="1"/>
  <c r="DR68" i="1"/>
  <c r="DR67" i="1"/>
  <c r="DR75" i="1"/>
  <c r="DR100" i="1"/>
  <c r="DR82" i="1"/>
  <c r="DR88" i="1"/>
  <c r="DR98" i="1"/>
  <c r="DR80" i="1"/>
  <c r="DR66" i="1"/>
  <c r="DR109" i="1"/>
  <c r="DR95" i="1"/>
  <c r="DR81" i="1"/>
  <c r="DR97" i="1"/>
  <c r="DR106" i="1"/>
  <c r="DR72" i="1"/>
  <c r="DR99" i="1"/>
  <c r="DQ125" i="1"/>
  <c r="DR122" i="1"/>
  <c r="DR118" i="1"/>
  <c r="DR120" i="1"/>
  <c r="DR114" i="1"/>
  <c r="DR123" i="1"/>
  <c r="DR116" i="1"/>
  <c r="DR115" i="1"/>
  <c r="DR121" i="1"/>
  <c r="DS113" i="1"/>
  <c r="DR124" i="1"/>
  <c r="DR119" i="1"/>
  <c r="DR117" i="1"/>
  <c r="DQ61" i="1"/>
  <c r="DR20" i="1"/>
  <c r="DR43" i="1"/>
  <c r="DR30" i="1"/>
  <c r="DR41" i="1"/>
  <c r="DR44" i="1"/>
  <c r="DR35" i="1"/>
  <c r="DR14" i="1"/>
  <c r="DR6" i="1"/>
  <c r="DR21" i="1"/>
  <c r="DR9" i="1"/>
  <c r="DR36" i="1"/>
  <c r="DS1" i="1"/>
  <c r="DR37" i="1"/>
  <c r="DR27" i="1"/>
  <c r="DR13" i="1"/>
  <c r="DR29" i="1"/>
  <c r="DR24" i="1"/>
  <c r="DR7" i="1"/>
  <c r="DR16" i="1"/>
  <c r="DR22" i="1"/>
  <c r="DR3" i="1"/>
  <c r="DR32" i="1"/>
  <c r="DR39" i="1"/>
  <c r="DR10" i="1"/>
  <c r="DR17" i="1"/>
  <c r="DR25" i="1"/>
  <c r="DR4" i="1"/>
  <c r="DR76" i="1"/>
  <c r="DR12" i="1"/>
  <c r="DR19" i="1"/>
  <c r="DR34" i="1"/>
  <c r="DR28" i="1"/>
  <c r="DR42" i="1"/>
  <c r="DR33" i="1"/>
  <c r="DR40" i="1"/>
  <c r="DR11" i="1"/>
  <c r="DR5" i="1"/>
  <c r="DR18" i="1"/>
  <c r="DR26" i="1"/>
  <c r="DR56" i="1"/>
  <c r="DR55" i="1"/>
  <c r="DS46" i="1"/>
  <c r="DR50" i="1"/>
  <c r="DR59" i="1"/>
  <c r="DR51" i="1"/>
  <c r="DR52" i="1"/>
  <c r="DR60" i="1"/>
  <c r="DR47" i="1"/>
  <c r="DR48" i="1"/>
  <c r="DR57" i="1"/>
  <c r="DR54" i="1"/>
  <c r="DR53" i="1"/>
  <c r="DR49" i="1"/>
  <c r="DR58" i="1"/>
  <c r="DR125" i="1" l="1"/>
  <c r="DS102" i="1"/>
  <c r="DS84" i="1"/>
  <c r="DS93" i="1"/>
  <c r="DS70" i="1"/>
  <c r="DS77" i="1"/>
  <c r="DS111" i="1"/>
  <c r="DS92" i="1"/>
  <c r="DS85" i="1"/>
  <c r="DS83" i="1"/>
  <c r="DS101" i="1"/>
  <c r="DS112" i="1"/>
  <c r="DS69" i="1"/>
  <c r="DS103" i="1"/>
  <c r="DT63" i="1"/>
  <c r="DS108" i="1"/>
  <c r="DS89" i="1"/>
  <c r="DS74" i="1"/>
  <c r="DS73" i="1"/>
  <c r="DS87" i="1"/>
  <c r="DS65" i="1"/>
  <c r="DS79" i="1"/>
  <c r="DS96" i="1"/>
  <c r="DS105" i="1"/>
  <c r="DS107" i="1"/>
  <c r="DS110" i="1"/>
  <c r="DS91" i="1"/>
  <c r="DS90" i="1"/>
  <c r="DS68" i="1"/>
  <c r="DS67" i="1"/>
  <c r="DS75" i="1"/>
  <c r="DS82" i="1"/>
  <c r="DS100" i="1"/>
  <c r="DS88" i="1"/>
  <c r="DS80" i="1"/>
  <c r="DS98" i="1"/>
  <c r="DS66" i="1"/>
  <c r="DS109" i="1"/>
  <c r="DS95" i="1"/>
  <c r="DS106" i="1"/>
  <c r="DS81" i="1"/>
  <c r="DS97" i="1"/>
  <c r="DS72" i="1"/>
  <c r="DS99" i="1"/>
  <c r="DS120" i="1"/>
  <c r="DS118" i="1"/>
  <c r="DS123" i="1"/>
  <c r="DS114" i="1"/>
  <c r="DS116" i="1"/>
  <c r="DS122" i="1"/>
  <c r="DS119" i="1"/>
  <c r="DS117" i="1"/>
  <c r="DS121" i="1"/>
  <c r="DT113" i="1"/>
  <c r="DS124" i="1"/>
  <c r="DS115" i="1"/>
  <c r="DS36" i="1"/>
  <c r="DS44" i="1"/>
  <c r="DT1" i="1"/>
  <c r="DS14" i="1"/>
  <c r="DS9" i="1"/>
  <c r="DS43" i="1"/>
  <c r="DS37" i="1"/>
  <c r="DS13" i="1"/>
  <c r="DS24" i="1"/>
  <c r="DS16" i="1"/>
  <c r="DS7" i="1"/>
  <c r="DS27" i="1"/>
  <c r="DS35" i="1"/>
  <c r="DS29" i="1"/>
  <c r="DS30" i="1"/>
  <c r="DS41" i="1"/>
  <c r="DS21" i="1"/>
  <c r="DS20" i="1"/>
  <c r="DS6" i="1"/>
  <c r="DS22" i="1"/>
  <c r="DS3" i="1"/>
  <c r="DS32" i="1"/>
  <c r="DS39" i="1"/>
  <c r="DS10" i="1"/>
  <c r="DS17" i="1"/>
  <c r="DS25" i="1"/>
  <c r="DS4" i="1"/>
  <c r="DS76" i="1"/>
  <c r="DS12" i="1"/>
  <c r="DS19" i="1"/>
  <c r="DS34" i="1"/>
  <c r="DS28" i="1"/>
  <c r="DS42" i="1"/>
  <c r="DS33" i="1"/>
  <c r="DS40" i="1"/>
  <c r="DS11" i="1"/>
  <c r="DS18" i="1"/>
  <c r="DS5" i="1"/>
  <c r="DS26" i="1"/>
  <c r="DS48" i="1"/>
  <c r="DS54" i="1"/>
  <c r="DS58" i="1"/>
  <c r="DS50" i="1"/>
  <c r="DS49" i="1"/>
  <c r="DS51" i="1"/>
  <c r="DS57" i="1"/>
  <c r="DS55" i="1"/>
  <c r="DT46" i="1"/>
  <c r="DS60" i="1"/>
  <c r="DS52" i="1"/>
  <c r="DS53" i="1"/>
  <c r="DS59" i="1"/>
  <c r="DS47" i="1"/>
  <c r="DS56" i="1"/>
  <c r="DR61" i="1"/>
  <c r="DS125" i="1" l="1"/>
  <c r="DT119" i="1"/>
  <c r="DU113" i="1"/>
  <c r="DT121" i="1"/>
  <c r="DT116" i="1"/>
  <c r="DT114" i="1"/>
  <c r="DT118" i="1"/>
  <c r="DT124" i="1"/>
  <c r="DT122" i="1"/>
  <c r="DT120" i="1"/>
  <c r="DT115" i="1"/>
  <c r="DT123" i="1"/>
  <c r="DT117" i="1"/>
  <c r="DT111" i="1"/>
  <c r="DT84" i="1"/>
  <c r="DT93" i="1"/>
  <c r="DT92" i="1"/>
  <c r="DT101" i="1"/>
  <c r="DT85" i="1"/>
  <c r="DT70" i="1"/>
  <c r="DT102" i="1"/>
  <c r="DT103" i="1"/>
  <c r="DT112" i="1"/>
  <c r="DT69" i="1"/>
  <c r="DU63" i="1"/>
  <c r="DT83" i="1"/>
  <c r="DT77" i="1"/>
  <c r="DT108" i="1"/>
  <c r="DT89" i="1"/>
  <c r="DT74" i="1"/>
  <c r="DT73" i="1"/>
  <c r="DT87" i="1"/>
  <c r="DT79" i="1"/>
  <c r="DT65" i="1"/>
  <c r="DT96" i="1"/>
  <c r="DT105" i="1"/>
  <c r="DT107" i="1"/>
  <c r="DT110" i="1"/>
  <c r="DT91" i="1"/>
  <c r="DT90" i="1"/>
  <c r="DT68" i="1"/>
  <c r="DT67" i="1"/>
  <c r="DT100" i="1"/>
  <c r="DT75" i="1"/>
  <c r="DT82" i="1"/>
  <c r="DT88" i="1"/>
  <c r="DT80" i="1"/>
  <c r="DT98" i="1"/>
  <c r="DT109" i="1"/>
  <c r="DT66" i="1"/>
  <c r="DT95" i="1"/>
  <c r="DT81" i="1"/>
  <c r="DT106" i="1"/>
  <c r="DT97" i="1"/>
  <c r="DT72" i="1"/>
  <c r="DT99" i="1"/>
  <c r="DT58" i="1"/>
  <c r="DT47" i="1"/>
  <c r="DT55" i="1"/>
  <c r="DT51" i="1"/>
  <c r="DT48" i="1"/>
  <c r="DT49" i="1"/>
  <c r="DT52" i="1"/>
  <c r="DU46" i="1"/>
  <c r="DT50" i="1"/>
  <c r="DT60" i="1"/>
  <c r="DT57" i="1"/>
  <c r="DT54" i="1"/>
  <c r="DT53" i="1"/>
  <c r="DT59" i="1"/>
  <c r="DT56" i="1"/>
  <c r="DS61" i="1"/>
  <c r="DT43" i="1"/>
  <c r="DT7" i="1"/>
  <c r="DT37" i="1"/>
  <c r="DT27" i="1"/>
  <c r="DT13" i="1"/>
  <c r="DT30" i="1"/>
  <c r="DT20" i="1"/>
  <c r="DT41" i="1"/>
  <c r="DT9" i="1"/>
  <c r="DT29" i="1"/>
  <c r="DT21" i="1"/>
  <c r="DT14" i="1"/>
  <c r="DT24" i="1"/>
  <c r="DT16" i="1"/>
  <c r="DT44" i="1"/>
  <c r="DT35" i="1"/>
  <c r="DT22" i="1"/>
  <c r="DT36" i="1"/>
  <c r="DT6" i="1"/>
  <c r="DU1" i="1"/>
  <c r="DT3" i="1"/>
  <c r="DT32" i="1"/>
  <c r="DT39" i="1"/>
  <c r="DT10" i="1"/>
  <c r="DT17" i="1"/>
  <c r="DT25" i="1"/>
  <c r="DT4" i="1"/>
  <c r="DT12" i="1"/>
  <c r="DT76" i="1"/>
  <c r="DT19" i="1"/>
  <c r="DT34" i="1"/>
  <c r="DT28" i="1"/>
  <c r="DT42" i="1"/>
  <c r="DT33" i="1"/>
  <c r="DT40" i="1"/>
  <c r="DT11" i="1"/>
  <c r="DT5" i="1"/>
  <c r="DT18" i="1"/>
  <c r="DT26" i="1"/>
  <c r="DT125" i="1" l="1"/>
  <c r="DU122" i="1"/>
  <c r="DU118" i="1"/>
  <c r="DU116" i="1"/>
  <c r="DU123" i="1"/>
  <c r="DV113" i="1"/>
  <c r="DU121" i="1"/>
  <c r="DU120" i="1"/>
  <c r="DU114" i="1"/>
  <c r="DU115" i="1"/>
  <c r="DU124" i="1"/>
  <c r="DU117" i="1"/>
  <c r="DU119" i="1"/>
  <c r="DU111" i="1"/>
  <c r="DU70" i="1"/>
  <c r="DU102" i="1"/>
  <c r="DU112" i="1"/>
  <c r="DU93" i="1"/>
  <c r="DU83" i="1"/>
  <c r="DU103" i="1"/>
  <c r="DU85" i="1"/>
  <c r="DU77" i="1"/>
  <c r="DV63" i="1"/>
  <c r="DU101" i="1"/>
  <c r="DU84" i="1"/>
  <c r="DU69" i="1"/>
  <c r="DU92" i="1"/>
  <c r="DU108" i="1"/>
  <c r="DU89" i="1"/>
  <c r="DU74" i="1"/>
  <c r="DU73" i="1"/>
  <c r="DU87" i="1"/>
  <c r="DU79" i="1"/>
  <c r="DU65" i="1"/>
  <c r="DU105" i="1"/>
  <c r="DU96" i="1"/>
  <c r="DU107" i="1"/>
  <c r="DU91" i="1"/>
  <c r="DU110" i="1"/>
  <c r="DU90" i="1"/>
  <c r="DU68" i="1"/>
  <c r="DU67" i="1"/>
  <c r="DU100" i="1"/>
  <c r="DU82" i="1"/>
  <c r="DU75" i="1"/>
  <c r="DU88" i="1"/>
  <c r="DU80" i="1"/>
  <c r="DU98" i="1"/>
  <c r="DU66" i="1"/>
  <c r="DU109" i="1"/>
  <c r="DU95" i="1"/>
  <c r="DU81" i="1"/>
  <c r="DU106" i="1"/>
  <c r="DU97" i="1"/>
  <c r="DU72" i="1"/>
  <c r="DU99" i="1"/>
  <c r="DU57" i="1"/>
  <c r="DU56" i="1"/>
  <c r="DV46" i="1"/>
  <c r="DU60" i="1"/>
  <c r="DU51" i="1"/>
  <c r="DU54" i="1"/>
  <c r="DU59" i="1"/>
  <c r="DU58" i="1"/>
  <c r="DU47" i="1"/>
  <c r="DU49" i="1"/>
  <c r="DU53" i="1"/>
  <c r="DU50" i="1"/>
  <c r="DU52" i="1"/>
  <c r="DU55" i="1"/>
  <c r="DU48" i="1"/>
  <c r="DU22" i="1"/>
  <c r="DU21" i="1"/>
  <c r="DU35" i="1"/>
  <c r="DU7" i="1"/>
  <c r="DU29" i="1"/>
  <c r="DU36" i="1"/>
  <c r="DU14" i="1"/>
  <c r="DU3" i="1"/>
  <c r="DU44" i="1"/>
  <c r="DU27" i="1"/>
  <c r="DU16" i="1"/>
  <c r="DU43" i="1"/>
  <c r="DU9" i="1"/>
  <c r="DV1" i="1"/>
  <c r="DU30" i="1"/>
  <c r="DU13" i="1"/>
  <c r="DU24" i="1"/>
  <c r="DU20" i="1"/>
  <c r="DU41" i="1"/>
  <c r="DU37" i="1"/>
  <c r="DU6" i="1"/>
  <c r="DU32" i="1"/>
  <c r="DU39" i="1"/>
  <c r="DU10" i="1"/>
  <c r="DU17" i="1"/>
  <c r="DU25" i="1"/>
  <c r="DU4" i="1"/>
  <c r="DU12" i="1"/>
  <c r="DU76" i="1"/>
  <c r="DU19" i="1"/>
  <c r="DU34" i="1"/>
  <c r="DU28" i="1"/>
  <c r="DU42" i="1"/>
  <c r="DU33" i="1"/>
  <c r="DU40" i="1"/>
  <c r="DU11" i="1"/>
  <c r="DU5" i="1"/>
  <c r="DU18" i="1"/>
  <c r="DU26" i="1"/>
  <c r="DT61" i="1"/>
  <c r="DV101" i="1" l="1"/>
  <c r="DV85" i="1"/>
  <c r="DV92" i="1"/>
  <c r="DV77" i="1"/>
  <c r="DV84" i="1"/>
  <c r="DV111" i="1"/>
  <c r="DV93" i="1"/>
  <c r="DW63" i="1"/>
  <c r="DV102" i="1"/>
  <c r="DV112" i="1"/>
  <c r="DV83" i="1"/>
  <c r="DV70" i="1"/>
  <c r="DV103" i="1"/>
  <c r="DV69" i="1"/>
  <c r="DV108" i="1"/>
  <c r="DV89" i="1"/>
  <c r="DV74" i="1"/>
  <c r="DV73" i="1"/>
  <c r="DV87" i="1"/>
  <c r="DV65" i="1"/>
  <c r="DV79" i="1"/>
  <c r="DV96" i="1"/>
  <c r="DV105" i="1"/>
  <c r="DV107" i="1"/>
  <c r="DV110" i="1"/>
  <c r="DV91" i="1"/>
  <c r="DV90" i="1"/>
  <c r="DV68" i="1"/>
  <c r="DV67" i="1"/>
  <c r="DV75" i="1"/>
  <c r="DV82" i="1"/>
  <c r="DV100" i="1"/>
  <c r="DV88" i="1"/>
  <c r="DV80" i="1"/>
  <c r="DV98" i="1"/>
  <c r="DV109" i="1"/>
  <c r="DV66" i="1"/>
  <c r="DV95" i="1"/>
  <c r="DV97" i="1"/>
  <c r="DV81" i="1"/>
  <c r="DV106" i="1"/>
  <c r="DV72" i="1"/>
  <c r="DV99" i="1"/>
  <c r="DV122" i="1"/>
  <c r="DV114" i="1"/>
  <c r="DV120" i="1"/>
  <c r="DV123" i="1"/>
  <c r="DV118" i="1"/>
  <c r="DV117" i="1"/>
  <c r="DV121" i="1"/>
  <c r="DW113" i="1"/>
  <c r="DV119" i="1"/>
  <c r="DV124" i="1"/>
  <c r="DV116" i="1"/>
  <c r="DV115" i="1"/>
  <c r="DU125" i="1"/>
  <c r="DV44" i="1"/>
  <c r="DV16" i="1"/>
  <c r="DV7" i="1"/>
  <c r="DV35" i="1"/>
  <c r="DV41" i="1"/>
  <c r="DV9" i="1"/>
  <c r="DV22" i="1"/>
  <c r="DV24" i="1"/>
  <c r="DV27" i="1"/>
  <c r="DV13" i="1"/>
  <c r="DV30" i="1"/>
  <c r="DV37" i="1"/>
  <c r="DW1" i="1"/>
  <c r="DV20" i="1"/>
  <c r="DV14" i="1"/>
  <c r="DV21" i="1"/>
  <c r="DV29" i="1"/>
  <c r="DV36" i="1"/>
  <c r="DV6" i="1"/>
  <c r="DV43" i="1"/>
  <c r="DV3" i="1"/>
  <c r="DV32" i="1"/>
  <c r="DV39" i="1"/>
  <c r="DV10" i="1"/>
  <c r="DV17" i="1"/>
  <c r="DV25" i="1"/>
  <c r="DV4" i="1"/>
  <c r="DV12" i="1"/>
  <c r="DV76" i="1"/>
  <c r="DV19" i="1"/>
  <c r="DV34" i="1"/>
  <c r="DV28" i="1"/>
  <c r="DV42" i="1"/>
  <c r="DV33" i="1"/>
  <c r="DV40" i="1"/>
  <c r="DV11" i="1"/>
  <c r="DV5" i="1"/>
  <c r="DV18" i="1"/>
  <c r="DV26" i="1"/>
  <c r="DV56" i="1"/>
  <c r="DV50" i="1"/>
  <c r="DV53" i="1"/>
  <c r="DV49" i="1"/>
  <c r="DW46" i="1"/>
  <c r="DV60" i="1"/>
  <c r="DV52" i="1"/>
  <c r="DV57" i="1"/>
  <c r="DV58" i="1"/>
  <c r="DV54" i="1"/>
  <c r="DV59" i="1"/>
  <c r="DV48" i="1"/>
  <c r="DV51" i="1"/>
  <c r="DV55" i="1"/>
  <c r="DV47" i="1"/>
  <c r="DU61" i="1"/>
  <c r="DW102" i="1" l="1"/>
  <c r="DX63" i="1"/>
  <c r="DW93" i="1"/>
  <c r="DW70" i="1"/>
  <c r="DW77" i="1"/>
  <c r="DW111" i="1"/>
  <c r="DW83" i="1"/>
  <c r="DW112" i="1"/>
  <c r="DW84" i="1"/>
  <c r="DW101" i="1"/>
  <c r="DW85" i="1"/>
  <c r="DW92" i="1"/>
  <c r="DW103" i="1"/>
  <c r="DW69" i="1"/>
  <c r="DW108" i="1"/>
  <c r="DW89" i="1"/>
  <c r="DW74" i="1"/>
  <c r="DW73" i="1"/>
  <c r="DW87" i="1"/>
  <c r="DW79" i="1"/>
  <c r="DW65" i="1"/>
  <c r="DW96" i="1"/>
  <c r="DW105" i="1"/>
  <c r="DW107" i="1"/>
  <c r="DW110" i="1"/>
  <c r="DW91" i="1"/>
  <c r="DW90" i="1"/>
  <c r="DW68" i="1"/>
  <c r="DW67" i="1"/>
  <c r="DW75" i="1"/>
  <c r="DW82" i="1"/>
  <c r="DW100" i="1"/>
  <c r="DW88" i="1"/>
  <c r="DW80" i="1"/>
  <c r="DW98" i="1"/>
  <c r="DW109" i="1"/>
  <c r="DW66" i="1"/>
  <c r="DW95" i="1"/>
  <c r="DW81" i="1"/>
  <c r="DW97" i="1"/>
  <c r="DW106" i="1"/>
  <c r="DW72" i="1"/>
  <c r="DW99" i="1"/>
  <c r="DV125" i="1"/>
  <c r="DW116" i="1"/>
  <c r="DW121" i="1"/>
  <c r="DW114" i="1"/>
  <c r="DW124" i="1"/>
  <c r="DW117" i="1"/>
  <c r="DW118" i="1"/>
  <c r="DW120" i="1"/>
  <c r="DW122" i="1"/>
  <c r="DX113" i="1"/>
  <c r="DW115" i="1"/>
  <c r="DW119" i="1"/>
  <c r="DW123" i="1"/>
  <c r="DW41" i="1"/>
  <c r="DW27" i="1"/>
  <c r="DW37" i="1"/>
  <c r="DW44" i="1"/>
  <c r="DW24" i="1"/>
  <c r="DW3" i="1"/>
  <c r="DW13" i="1"/>
  <c r="DW29" i="1"/>
  <c r="DW7" i="1"/>
  <c r="DW35" i="1"/>
  <c r="DW16" i="1"/>
  <c r="DW9" i="1"/>
  <c r="DW20" i="1"/>
  <c r="DX1" i="1"/>
  <c r="DW30" i="1"/>
  <c r="DW6" i="1"/>
  <c r="DW36" i="1"/>
  <c r="DW43" i="1"/>
  <c r="DW32" i="1"/>
  <c r="DW14" i="1"/>
  <c r="DW21" i="1"/>
  <c r="DW22" i="1"/>
  <c r="DW39" i="1"/>
  <c r="DW10" i="1"/>
  <c r="DW17" i="1"/>
  <c r="DW25" i="1"/>
  <c r="DW4" i="1"/>
  <c r="DW12" i="1"/>
  <c r="DW76" i="1"/>
  <c r="DW19" i="1"/>
  <c r="DW34" i="1"/>
  <c r="DW28" i="1"/>
  <c r="DW42" i="1"/>
  <c r="DW33" i="1"/>
  <c r="DW40" i="1"/>
  <c r="DW11" i="1"/>
  <c r="DW5" i="1"/>
  <c r="DW18" i="1"/>
  <c r="DW26" i="1"/>
  <c r="DV61" i="1"/>
  <c r="DW47" i="1"/>
  <c r="DW49" i="1"/>
  <c r="DW57" i="1"/>
  <c r="DW58" i="1"/>
  <c r="DW48" i="1"/>
  <c r="DW51" i="1"/>
  <c r="DW56" i="1"/>
  <c r="DW53" i="1"/>
  <c r="DW55" i="1"/>
  <c r="DW54" i="1"/>
  <c r="DW59" i="1"/>
  <c r="DW50" i="1"/>
  <c r="DW60" i="1"/>
  <c r="DX46" i="1"/>
  <c r="DW52" i="1"/>
  <c r="DW125" i="1" l="1"/>
  <c r="DX122" i="1"/>
  <c r="DX121" i="1"/>
  <c r="DX115" i="1"/>
  <c r="DX117" i="1"/>
  <c r="DX124" i="1"/>
  <c r="DX118" i="1"/>
  <c r="DX114" i="1"/>
  <c r="DY113" i="1"/>
  <c r="DX120" i="1"/>
  <c r="DX123" i="1"/>
  <c r="DX119" i="1"/>
  <c r="DX116" i="1"/>
  <c r="DX111" i="1"/>
  <c r="DX84" i="1"/>
  <c r="DX102" i="1"/>
  <c r="DX77" i="1"/>
  <c r="DX112" i="1"/>
  <c r="DX83" i="1"/>
  <c r="DX101" i="1"/>
  <c r="DX69" i="1"/>
  <c r="DX93" i="1"/>
  <c r="DX70" i="1"/>
  <c r="DX103" i="1"/>
  <c r="DX85" i="1"/>
  <c r="DY63" i="1"/>
  <c r="DX92" i="1"/>
  <c r="DX108" i="1"/>
  <c r="DX89" i="1"/>
  <c r="DX74" i="1"/>
  <c r="DX73" i="1"/>
  <c r="DX87" i="1"/>
  <c r="DX79" i="1"/>
  <c r="DX65" i="1"/>
  <c r="DX96" i="1"/>
  <c r="DX105" i="1"/>
  <c r="DX107" i="1"/>
  <c r="DX110" i="1"/>
  <c r="DX91" i="1"/>
  <c r="DX90" i="1"/>
  <c r="DX68" i="1"/>
  <c r="DX67" i="1"/>
  <c r="DX100" i="1"/>
  <c r="DX75" i="1"/>
  <c r="DX82" i="1"/>
  <c r="DX88" i="1"/>
  <c r="DX98" i="1"/>
  <c r="DX80" i="1"/>
  <c r="DX66" i="1"/>
  <c r="DX109" i="1"/>
  <c r="DX95" i="1"/>
  <c r="DX97" i="1"/>
  <c r="DX106" i="1"/>
  <c r="DX81" i="1"/>
  <c r="DX72" i="1"/>
  <c r="DX99" i="1"/>
  <c r="DX60" i="1"/>
  <c r="DX50" i="1"/>
  <c r="DX52" i="1"/>
  <c r="DX51" i="1"/>
  <c r="DX48" i="1"/>
  <c r="DX58" i="1"/>
  <c r="DX54" i="1"/>
  <c r="DX55" i="1"/>
  <c r="DY46" i="1"/>
  <c r="DX47" i="1"/>
  <c r="DX57" i="1"/>
  <c r="DX59" i="1"/>
  <c r="DX53" i="1"/>
  <c r="DX56" i="1"/>
  <c r="DX49" i="1"/>
  <c r="DX44" i="1"/>
  <c r="DX27" i="1"/>
  <c r="DX20" i="1"/>
  <c r="DY1" i="1"/>
  <c r="DX24" i="1"/>
  <c r="DX14" i="1"/>
  <c r="DX16" i="1"/>
  <c r="DX37" i="1"/>
  <c r="DX9" i="1"/>
  <c r="DX39" i="1"/>
  <c r="DX21" i="1"/>
  <c r="DX29" i="1"/>
  <c r="DX6" i="1"/>
  <c r="DX36" i="1"/>
  <c r="DX35" i="1"/>
  <c r="DX41" i="1"/>
  <c r="DX22" i="1"/>
  <c r="DX30" i="1"/>
  <c r="DX7" i="1"/>
  <c r="DX32" i="1"/>
  <c r="DX43" i="1"/>
  <c r="DX3" i="1"/>
  <c r="DX13" i="1"/>
  <c r="DX10" i="1"/>
  <c r="DX17" i="1"/>
  <c r="DX25" i="1"/>
  <c r="DX4" i="1"/>
  <c r="DX12" i="1"/>
  <c r="DX76" i="1"/>
  <c r="DX19" i="1"/>
  <c r="DX34" i="1"/>
  <c r="DX28" i="1"/>
  <c r="DX42" i="1"/>
  <c r="DX33" i="1"/>
  <c r="DX40" i="1"/>
  <c r="DX11" i="1"/>
  <c r="DX5" i="1"/>
  <c r="DX18" i="1"/>
  <c r="DX26" i="1"/>
  <c r="DW61" i="1"/>
  <c r="DX125" i="1" l="1"/>
  <c r="DY114" i="1"/>
  <c r="DY117" i="1"/>
  <c r="DY122" i="1"/>
  <c r="DY116" i="1"/>
  <c r="DY118" i="1"/>
  <c r="DY124" i="1"/>
  <c r="DY123" i="1"/>
  <c r="DZ113" i="1"/>
  <c r="DY119" i="1"/>
  <c r="DY120" i="1"/>
  <c r="DY115" i="1"/>
  <c r="DY121" i="1"/>
  <c r="DY92" i="1"/>
  <c r="DY77" i="1"/>
  <c r="DY103" i="1"/>
  <c r="DY69" i="1"/>
  <c r="DY93" i="1"/>
  <c r="DZ63" i="1"/>
  <c r="DY85" i="1"/>
  <c r="DY70" i="1"/>
  <c r="DY102" i="1"/>
  <c r="DY112" i="1"/>
  <c r="DY111" i="1"/>
  <c r="DY83" i="1"/>
  <c r="DY101" i="1"/>
  <c r="DY84" i="1"/>
  <c r="DY108" i="1"/>
  <c r="DY89" i="1"/>
  <c r="DY74" i="1"/>
  <c r="DY73" i="1"/>
  <c r="DY87" i="1"/>
  <c r="DY65" i="1"/>
  <c r="DY79" i="1"/>
  <c r="DY105" i="1"/>
  <c r="DY96" i="1"/>
  <c r="DY107" i="1"/>
  <c r="DY110" i="1"/>
  <c r="DY91" i="1"/>
  <c r="DY90" i="1"/>
  <c r="DY68" i="1"/>
  <c r="DY67" i="1"/>
  <c r="DY100" i="1"/>
  <c r="DY82" i="1"/>
  <c r="DY75" i="1"/>
  <c r="DY88" i="1"/>
  <c r="DY80" i="1"/>
  <c r="DY98" i="1"/>
  <c r="DY66" i="1"/>
  <c r="DY109" i="1"/>
  <c r="DY95" i="1"/>
  <c r="DY97" i="1"/>
  <c r="DY106" i="1"/>
  <c r="DY81" i="1"/>
  <c r="DY72" i="1"/>
  <c r="DY99" i="1"/>
  <c r="DY22" i="1"/>
  <c r="DY21" i="1"/>
  <c r="DY13" i="1"/>
  <c r="DY44" i="1"/>
  <c r="DY24" i="1"/>
  <c r="DY35" i="1"/>
  <c r="DY41" i="1"/>
  <c r="DY20" i="1"/>
  <c r="DY32" i="1"/>
  <c r="DY36" i="1"/>
  <c r="DY9" i="1"/>
  <c r="DY37" i="1"/>
  <c r="DY3" i="1"/>
  <c r="DY39" i="1"/>
  <c r="DY14" i="1"/>
  <c r="DY27" i="1"/>
  <c r="DY30" i="1"/>
  <c r="DY7" i="1"/>
  <c r="DY6" i="1"/>
  <c r="DY43" i="1"/>
  <c r="DZ1" i="1"/>
  <c r="DY29" i="1"/>
  <c r="DY16" i="1"/>
  <c r="DY10" i="1"/>
  <c r="DY25" i="1"/>
  <c r="DY17" i="1"/>
  <c r="DY4" i="1"/>
  <c r="DY12" i="1"/>
  <c r="DY76" i="1"/>
  <c r="DY19" i="1"/>
  <c r="DY34" i="1"/>
  <c r="DY28" i="1"/>
  <c r="DY42" i="1"/>
  <c r="DY33" i="1"/>
  <c r="DY40" i="1"/>
  <c r="DY11" i="1"/>
  <c r="DY5" i="1"/>
  <c r="DY18" i="1"/>
  <c r="DY26" i="1"/>
  <c r="DX61" i="1"/>
  <c r="DY56" i="1"/>
  <c r="DY58" i="1"/>
  <c r="DY55" i="1"/>
  <c r="DY52" i="1"/>
  <c r="DY50" i="1"/>
  <c r="DY48" i="1"/>
  <c r="DY53" i="1"/>
  <c r="DY51" i="1"/>
  <c r="DY49" i="1"/>
  <c r="DY59" i="1"/>
  <c r="DY54" i="1"/>
  <c r="DY47" i="1"/>
  <c r="DZ46" i="1"/>
  <c r="DY57" i="1"/>
  <c r="DY60" i="1"/>
  <c r="DZ85" i="1" l="1"/>
  <c r="DZ112" i="1"/>
  <c r="DZ83" i="1"/>
  <c r="DZ101" i="1"/>
  <c r="DZ77" i="1"/>
  <c r="DZ92" i="1"/>
  <c r="DZ69" i="1"/>
  <c r="DZ103" i="1"/>
  <c r="EA63" i="1"/>
  <c r="DZ84" i="1"/>
  <c r="DZ111" i="1"/>
  <c r="DZ70" i="1"/>
  <c r="DZ93" i="1"/>
  <c r="DZ102" i="1"/>
  <c r="DZ108" i="1"/>
  <c r="DZ89" i="1"/>
  <c r="DZ74" i="1"/>
  <c r="DZ73" i="1"/>
  <c r="DZ87" i="1"/>
  <c r="DZ79" i="1"/>
  <c r="DZ65" i="1"/>
  <c r="DZ96" i="1"/>
  <c r="DZ105" i="1"/>
  <c r="DZ107" i="1"/>
  <c r="DZ91" i="1"/>
  <c r="DZ110" i="1"/>
  <c r="DZ90" i="1"/>
  <c r="DZ68" i="1"/>
  <c r="DZ67" i="1"/>
  <c r="DZ100" i="1"/>
  <c r="DZ82" i="1"/>
  <c r="DZ75" i="1"/>
  <c r="DZ88" i="1"/>
  <c r="DZ98" i="1"/>
  <c r="DZ80" i="1"/>
  <c r="DZ66" i="1"/>
  <c r="DZ109" i="1"/>
  <c r="DZ95" i="1"/>
  <c r="DZ81" i="1"/>
  <c r="DZ97" i="1"/>
  <c r="DZ106" i="1"/>
  <c r="DZ72" i="1"/>
  <c r="DZ99" i="1"/>
  <c r="DZ120" i="1"/>
  <c r="DZ115" i="1"/>
  <c r="EA113" i="1"/>
  <c r="DZ123" i="1"/>
  <c r="DZ116" i="1"/>
  <c r="DZ118" i="1"/>
  <c r="DZ121" i="1"/>
  <c r="DZ114" i="1"/>
  <c r="DZ124" i="1"/>
  <c r="DZ117" i="1"/>
  <c r="DZ122" i="1"/>
  <c r="DZ119" i="1"/>
  <c r="DY125" i="1"/>
  <c r="DZ53" i="1"/>
  <c r="DZ55" i="1"/>
  <c r="DZ52" i="1"/>
  <c r="DZ48" i="1"/>
  <c r="DZ47" i="1"/>
  <c r="DZ58" i="1"/>
  <c r="DZ54" i="1"/>
  <c r="DZ49" i="1"/>
  <c r="EA46" i="1"/>
  <c r="DZ56" i="1"/>
  <c r="DZ50" i="1"/>
  <c r="DZ57" i="1"/>
  <c r="DZ60" i="1"/>
  <c r="DZ51" i="1"/>
  <c r="DZ59" i="1"/>
  <c r="DZ35" i="1"/>
  <c r="DZ22" i="1"/>
  <c r="DZ43" i="1"/>
  <c r="DZ6" i="1"/>
  <c r="DZ32" i="1"/>
  <c r="EA1" i="1"/>
  <c r="DZ39" i="1"/>
  <c r="DZ27" i="1"/>
  <c r="DZ20" i="1"/>
  <c r="DZ29" i="1"/>
  <c r="DZ7" i="1"/>
  <c r="DZ24" i="1"/>
  <c r="DZ30" i="1"/>
  <c r="DZ9" i="1"/>
  <c r="DZ13" i="1"/>
  <c r="DZ14" i="1"/>
  <c r="DZ21" i="1"/>
  <c r="DZ10" i="1"/>
  <c r="DZ37" i="1"/>
  <c r="DZ44" i="1"/>
  <c r="DZ36" i="1"/>
  <c r="DZ3" i="1"/>
  <c r="DZ41" i="1"/>
  <c r="DZ16" i="1"/>
  <c r="DZ17" i="1"/>
  <c r="DZ25" i="1"/>
  <c r="DZ4" i="1"/>
  <c r="DZ76" i="1"/>
  <c r="DZ12" i="1"/>
  <c r="DZ19" i="1"/>
  <c r="DZ34" i="1"/>
  <c r="DZ28" i="1"/>
  <c r="DZ42" i="1"/>
  <c r="DZ33" i="1"/>
  <c r="DZ40" i="1"/>
  <c r="DZ11" i="1"/>
  <c r="DZ5" i="1"/>
  <c r="DZ18" i="1"/>
  <c r="DZ26" i="1"/>
  <c r="DY61" i="1"/>
  <c r="EA120" i="1" l="1"/>
  <c r="EA115" i="1"/>
  <c r="EA123" i="1"/>
  <c r="EA117" i="1"/>
  <c r="EA116" i="1"/>
  <c r="EA118" i="1"/>
  <c r="EA119" i="1"/>
  <c r="EA114" i="1"/>
  <c r="EA121" i="1"/>
  <c r="EB113" i="1"/>
  <c r="EA124" i="1"/>
  <c r="EA122" i="1"/>
  <c r="DZ125" i="1"/>
  <c r="EA77" i="1"/>
  <c r="EA108" i="1"/>
  <c r="EA69" i="1"/>
  <c r="EA111" i="1"/>
  <c r="EB63" i="1"/>
  <c r="EA112" i="1"/>
  <c r="EA85" i="1"/>
  <c r="EA103" i="1"/>
  <c r="EA84" i="1"/>
  <c r="EA101" i="1"/>
  <c r="EA93" i="1"/>
  <c r="EA92" i="1"/>
  <c r="EA83" i="1"/>
  <c r="EA70" i="1"/>
  <c r="EA102" i="1"/>
  <c r="EA89" i="1"/>
  <c r="EA74" i="1"/>
  <c r="EA73" i="1"/>
  <c r="EA87" i="1"/>
  <c r="EA65" i="1"/>
  <c r="EA79" i="1"/>
  <c r="EA96" i="1"/>
  <c r="EA105" i="1"/>
  <c r="EA107" i="1"/>
  <c r="EA91" i="1"/>
  <c r="EA110" i="1"/>
  <c r="EA90" i="1"/>
  <c r="EA68" i="1"/>
  <c r="EA67" i="1"/>
  <c r="EA100" i="1"/>
  <c r="EA82" i="1"/>
  <c r="EA75" i="1"/>
  <c r="EA88" i="1"/>
  <c r="EA80" i="1"/>
  <c r="EA98" i="1"/>
  <c r="EA66" i="1"/>
  <c r="EA109" i="1"/>
  <c r="EA95" i="1"/>
  <c r="EA106" i="1"/>
  <c r="EA97" i="1"/>
  <c r="EA81" i="1"/>
  <c r="EA72" i="1"/>
  <c r="EA99" i="1"/>
  <c r="EA27" i="1"/>
  <c r="EA13" i="1"/>
  <c r="EA44" i="1"/>
  <c r="EA16" i="1"/>
  <c r="EA9" i="1"/>
  <c r="EA43" i="1"/>
  <c r="EA6" i="1"/>
  <c r="EA10" i="1"/>
  <c r="EA30" i="1"/>
  <c r="EA24" i="1"/>
  <c r="EA37" i="1"/>
  <c r="EA14" i="1"/>
  <c r="EA21" i="1"/>
  <c r="EB1" i="1"/>
  <c r="EA39" i="1"/>
  <c r="EA41" i="1"/>
  <c r="EA3" i="1"/>
  <c r="EA22" i="1"/>
  <c r="EA29" i="1"/>
  <c r="EA36" i="1"/>
  <c r="EA35" i="1"/>
  <c r="EA7" i="1"/>
  <c r="EA20" i="1"/>
  <c r="EA32" i="1"/>
  <c r="EA17" i="1"/>
  <c r="EA25" i="1"/>
  <c r="EA4" i="1"/>
  <c r="EA12" i="1"/>
  <c r="EA76" i="1"/>
  <c r="EA19" i="1"/>
  <c r="EA34" i="1"/>
  <c r="EA28" i="1"/>
  <c r="EA42" i="1"/>
  <c r="EA33" i="1"/>
  <c r="EA40" i="1"/>
  <c r="EA11" i="1"/>
  <c r="EA18" i="1"/>
  <c r="EA5" i="1"/>
  <c r="EA26" i="1"/>
  <c r="DZ61" i="1"/>
  <c r="EA49" i="1"/>
  <c r="EA59" i="1"/>
  <c r="EA60" i="1"/>
  <c r="EA48" i="1"/>
  <c r="EA58" i="1"/>
  <c r="EA57" i="1"/>
  <c r="EA55" i="1"/>
  <c r="EA51" i="1"/>
  <c r="EA47" i="1"/>
  <c r="EB46" i="1"/>
  <c r="EA54" i="1"/>
  <c r="EA52" i="1"/>
  <c r="EA50" i="1"/>
  <c r="EA53" i="1"/>
  <c r="EA56" i="1"/>
  <c r="EA125" i="1" l="1"/>
  <c r="EB101" i="1"/>
  <c r="EB85" i="1"/>
  <c r="EB108" i="1"/>
  <c r="EC63" i="1"/>
  <c r="EB103" i="1"/>
  <c r="EB112" i="1"/>
  <c r="EB93" i="1"/>
  <c r="EB70" i="1"/>
  <c r="EB111" i="1"/>
  <c r="EB83" i="1"/>
  <c r="EB69" i="1"/>
  <c r="EB77" i="1"/>
  <c r="EB102" i="1"/>
  <c r="EB84" i="1"/>
  <c r="EB92" i="1"/>
  <c r="EB89" i="1"/>
  <c r="EB74" i="1"/>
  <c r="EB73" i="1"/>
  <c r="EB87" i="1"/>
  <c r="EB65" i="1"/>
  <c r="EB79" i="1"/>
  <c r="EB105" i="1"/>
  <c r="EB96" i="1"/>
  <c r="EB107" i="1"/>
  <c r="EB91" i="1"/>
  <c r="EB110" i="1"/>
  <c r="EB90" i="1"/>
  <c r="EB68" i="1"/>
  <c r="EB67" i="1"/>
  <c r="EB100" i="1"/>
  <c r="EB75" i="1"/>
  <c r="EB82" i="1"/>
  <c r="EB88" i="1"/>
  <c r="EB80" i="1"/>
  <c r="EB98" i="1"/>
  <c r="EB109" i="1"/>
  <c r="EB66" i="1"/>
  <c r="EB95" i="1"/>
  <c r="EB106" i="1"/>
  <c r="EB81" i="1"/>
  <c r="EB97" i="1"/>
  <c r="EB72" i="1"/>
  <c r="EB99" i="1"/>
  <c r="EB122" i="1"/>
  <c r="EB120" i="1"/>
  <c r="EB115" i="1"/>
  <c r="EB124" i="1"/>
  <c r="EB123" i="1"/>
  <c r="EB118" i="1"/>
  <c r="EB119" i="1"/>
  <c r="EB117" i="1"/>
  <c r="EB121" i="1"/>
  <c r="EC113" i="1"/>
  <c r="EB114" i="1"/>
  <c r="EB116" i="1"/>
  <c r="EB24" i="1"/>
  <c r="EB35" i="1"/>
  <c r="EB39" i="1"/>
  <c r="EB7" i="1"/>
  <c r="EB36" i="1"/>
  <c r="EB30" i="1"/>
  <c r="EB22" i="1"/>
  <c r="EB21" i="1"/>
  <c r="EB37" i="1"/>
  <c r="EB16" i="1"/>
  <c r="EB29" i="1"/>
  <c r="EB6" i="1"/>
  <c r="EB3" i="1"/>
  <c r="EB32" i="1"/>
  <c r="EB43" i="1"/>
  <c r="EB27" i="1"/>
  <c r="EB20" i="1"/>
  <c r="EC1" i="1"/>
  <c r="EB13" i="1"/>
  <c r="EB44" i="1"/>
  <c r="EB14" i="1"/>
  <c r="EB41" i="1"/>
  <c r="EB10" i="1"/>
  <c r="EB9" i="1"/>
  <c r="EB25" i="1"/>
  <c r="EB17" i="1"/>
  <c r="EB4" i="1"/>
  <c r="EB12" i="1"/>
  <c r="EB76" i="1"/>
  <c r="EB19" i="1"/>
  <c r="EB34" i="1"/>
  <c r="EB28" i="1"/>
  <c r="EB42" i="1"/>
  <c r="EB33" i="1"/>
  <c r="EB40" i="1"/>
  <c r="EB11" i="1"/>
  <c r="EB5" i="1"/>
  <c r="EB18" i="1"/>
  <c r="EB26" i="1"/>
  <c r="EB54" i="1"/>
  <c r="EB56" i="1"/>
  <c r="EB60" i="1"/>
  <c r="EB50" i="1"/>
  <c r="EB47" i="1"/>
  <c r="EB59" i="1"/>
  <c r="EB53" i="1"/>
  <c r="EB58" i="1"/>
  <c r="EB49" i="1"/>
  <c r="EB57" i="1"/>
  <c r="EB52" i="1"/>
  <c r="EB51" i="1"/>
  <c r="EB48" i="1"/>
  <c r="EC46" i="1"/>
  <c r="EB55" i="1"/>
  <c r="EA61" i="1"/>
  <c r="EB125" i="1" l="1"/>
  <c r="EC117" i="1"/>
  <c r="EC115" i="1"/>
  <c r="EC122" i="1"/>
  <c r="EC118" i="1"/>
  <c r="EC123" i="1"/>
  <c r="ED113" i="1"/>
  <c r="EC114" i="1"/>
  <c r="EC121" i="1"/>
  <c r="EC116" i="1"/>
  <c r="EC120" i="1"/>
  <c r="EC124" i="1"/>
  <c r="EC119" i="1"/>
  <c r="EC77" i="1"/>
  <c r="EC85" i="1"/>
  <c r="EC103" i="1"/>
  <c r="EC108" i="1"/>
  <c r="EC92" i="1"/>
  <c r="EC69" i="1"/>
  <c r="EC89" i="1"/>
  <c r="ED63" i="1"/>
  <c r="EC112" i="1"/>
  <c r="EC84" i="1"/>
  <c r="EC111" i="1"/>
  <c r="EC93" i="1"/>
  <c r="EC101" i="1"/>
  <c r="EC83" i="1"/>
  <c r="EC102" i="1"/>
  <c r="EC70" i="1"/>
  <c r="EC74" i="1"/>
  <c r="EC73" i="1"/>
  <c r="EC87" i="1"/>
  <c r="EC79" i="1"/>
  <c r="EC65" i="1"/>
  <c r="EC105" i="1"/>
  <c r="EC96" i="1"/>
  <c r="EC107" i="1"/>
  <c r="EC91" i="1"/>
  <c r="EC110" i="1"/>
  <c r="EC90" i="1"/>
  <c r="EC68" i="1"/>
  <c r="EC67" i="1"/>
  <c r="EC75" i="1"/>
  <c r="EC100" i="1"/>
  <c r="EC82" i="1"/>
  <c r="EC88" i="1"/>
  <c r="EC80" i="1"/>
  <c r="EC98" i="1"/>
  <c r="EC109" i="1"/>
  <c r="EC66" i="1"/>
  <c r="EC95" i="1"/>
  <c r="EC106" i="1"/>
  <c r="EC81" i="1"/>
  <c r="EC97" i="1"/>
  <c r="EC72" i="1"/>
  <c r="EC99" i="1"/>
  <c r="EC57" i="1"/>
  <c r="EC48" i="1"/>
  <c r="EC60" i="1"/>
  <c r="EC51" i="1"/>
  <c r="EC54" i="1"/>
  <c r="EC47" i="1"/>
  <c r="EC49" i="1"/>
  <c r="EC56" i="1"/>
  <c r="EC55" i="1"/>
  <c r="EC59" i="1"/>
  <c r="EC50" i="1"/>
  <c r="ED46" i="1"/>
  <c r="EC52" i="1"/>
  <c r="EC53" i="1"/>
  <c r="EC58" i="1"/>
  <c r="EB61" i="1"/>
  <c r="EC36" i="1"/>
  <c r="EC27" i="1"/>
  <c r="EC24" i="1"/>
  <c r="EC25" i="1"/>
  <c r="EC29" i="1"/>
  <c r="EC43" i="1"/>
  <c r="EC13" i="1"/>
  <c r="EC7" i="1"/>
  <c r="EC30" i="1"/>
  <c r="EC6" i="1"/>
  <c r="EC16" i="1"/>
  <c r="EC41" i="1"/>
  <c r="EC20" i="1"/>
  <c r="EC32" i="1"/>
  <c r="EC37" i="1"/>
  <c r="EC3" i="1"/>
  <c r="ED1" i="1"/>
  <c r="EC22" i="1"/>
  <c r="EC10" i="1"/>
  <c r="EC9" i="1"/>
  <c r="EC17" i="1"/>
  <c r="EC44" i="1"/>
  <c r="EC39" i="1"/>
  <c r="EC14" i="1"/>
  <c r="EC21" i="1"/>
  <c r="EC35" i="1"/>
  <c r="EC4" i="1"/>
  <c r="EC76" i="1"/>
  <c r="EC12" i="1"/>
  <c r="EC19" i="1"/>
  <c r="EC34" i="1"/>
  <c r="EC28" i="1"/>
  <c r="EC42" i="1"/>
  <c r="EC33" i="1"/>
  <c r="EC40" i="1"/>
  <c r="EC11" i="1"/>
  <c r="EC5" i="1"/>
  <c r="EC18" i="1"/>
  <c r="EC26" i="1"/>
  <c r="ED114" i="1" l="1"/>
  <c r="ED121" i="1"/>
  <c r="ED119" i="1"/>
  <c r="ED124" i="1"/>
  <c r="EE113" i="1"/>
  <c r="ED117" i="1"/>
  <c r="ED115" i="1"/>
  <c r="ED116" i="1"/>
  <c r="ED120" i="1"/>
  <c r="ED122" i="1"/>
  <c r="ED123" i="1"/>
  <c r="ED118" i="1"/>
  <c r="ED108" i="1"/>
  <c r="ED70" i="1"/>
  <c r="ED111" i="1"/>
  <c r="ED85" i="1"/>
  <c r="ED102" i="1"/>
  <c r="ED77" i="1"/>
  <c r="ED101" i="1"/>
  <c r="ED69" i="1"/>
  <c r="ED92" i="1"/>
  <c r="ED93" i="1"/>
  <c r="ED112" i="1"/>
  <c r="ED84" i="1"/>
  <c r="ED89" i="1"/>
  <c r="EE63" i="1"/>
  <c r="ED103" i="1"/>
  <c r="ED83" i="1"/>
  <c r="ED74" i="1"/>
  <c r="ED73" i="1"/>
  <c r="ED87" i="1"/>
  <c r="ED65" i="1"/>
  <c r="ED79" i="1"/>
  <c r="ED105" i="1"/>
  <c r="ED96" i="1"/>
  <c r="ED107" i="1"/>
  <c r="ED110" i="1"/>
  <c r="ED91" i="1"/>
  <c r="ED90" i="1"/>
  <c r="ED68" i="1"/>
  <c r="ED67" i="1"/>
  <c r="ED82" i="1"/>
  <c r="ED100" i="1"/>
  <c r="ED75" i="1"/>
  <c r="ED88" i="1"/>
  <c r="ED80" i="1"/>
  <c r="ED98" i="1"/>
  <c r="ED66" i="1"/>
  <c r="ED109" i="1"/>
  <c r="ED95" i="1"/>
  <c r="ED81" i="1"/>
  <c r="ED106" i="1"/>
  <c r="ED97" i="1"/>
  <c r="ED72" i="1"/>
  <c r="ED99" i="1"/>
  <c r="EC125" i="1"/>
  <c r="EC61" i="1"/>
  <c r="ED56" i="1"/>
  <c r="ED51" i="1"/>
  <c r="ED49" i="1"/>
  <c r="ED47" i="1"/>
  <c r="ED58" i="1"/>
  <c r="ED59" i="1"/>
  <c r="ED52" i="1"/>
  <c r="ED54" i="1"/>
  <c r="ED53" i="1"/>
  <c r="ED50" i="1"/>
  <c r="ED57" i="1"/>
  <c r="EE46" i="1"/>
  <c r="ED48" i="1"/>
  <c r="ED60" i="1"/>
  <c r="ED55" i="1"/>
  <c r="ED7" i="1"/>
  <c r="ED9" i="1"/>
  <c r="EE1" i="1"/>
  <c r="ED32" i="1"/>
  <c r="ED24" i="1"/>
  <c r="ED30" i="1"/>
  <c r="ED39" i="1"/>
  <c r="ED3" i="1"/>
  <c r="ED21" i="1"/>
  <c r="ED25" i="1"/>
  <c r="ED37" i="1"/>
  <c r="ED14" i="1"/>
  <c r="ED16" i="1"/>
  <c r="ED43" i="1"/>
  <c r="ED13" i="1"/>
  <c r="ED36" i="1"/>
  <c r="ED41" i="1"/>
  <c r="ED20" i="1"/>
  <c r="ED27" i="1"/>
  <c r="ED44" i="1"/>
  <c r="ED29" i="1"/>
  <c r="ED22" i="1"/>
  <c r="ED10" i="1"/>
  <c r="ED6" i="1"/>
  <c r="ED35" i="1"/>
  <c r="ED17" i="1"/>
  <c r="ED4" i="1"/>
  <c r="ED12" i="1"/>
  <c r="ED76" i="1"/>
  <c r="ED19" i="1"/>
  <c r="ED34" i="1"/>
  <c r="ED28" i="1"/>
  <c r="ED42" i="1"/>
  <c r="ED33" i="1"/>
  <c r="ED40" i="1"/>
  <c r="ED11" i="1"/>
  <c r="ED5" i="1"/>
  <c r="ED18" i="1"/>
  <c r="ED26" i="1"/>
  <c r="EE124" i="1" l="1"/>
  <c r="EE118" i="1"/>
  <c r="EE116" i="1"/>
  <c r="EE114" i="1"/>
  <c r="EE122" i="1"/>
  <c r="EF113" i="1"/>
  <c r="EE115" i="1"/>
  <c r="EE117" i="1"/>
  <c r="EE120" i="1"/>
  <c r="EE123" i="1"/>
  <c r="EE121" i="1"/>
  <c r="EE119" i="1"/>
  <c r="EE93" i="1"/>
  <c r="EE77" i="1"/>
  <c r="EE102" i="1"/>
  <c r="EE83" i="1"/>
  <c r="EE89" i="1"/>
  <c r="EE69" i="1"/>
  <c r="EE103" i="1"/>
  <c r="EE84" i="1"/>
  <c r="EF63" i="1"/>
  <c r="EE92" i="1"/>
  <c r="EE74" i="1"/>
  <c r="EE112" i="1"/>
  <c r="EE111" i="1"/>
  <c r="EE70" i="1"/>
  <c r="EE101" i="1"/>
  <c r="EE108" i="1"/>
  <c r="EE85" i="1"/>
  <c r="EE73" i="1"/>
  <c r="EE87" i="1"/>
  <c r="EE79" i="1"/>
  <c r="EE65" i="1"/>
  <c r="EE105" i="1"/>
  <c r="EE96" i="1"/>
  <c r="EE107" i="1"/>
  <c r="EE91" i="1"/>
  <c r="EE110" i="1"/>
  <c r="EE90" i="1"/>
  <c r="EE68" i="1"/>
  <c r="EE67" i="1"/>
  <c r="EE75" i="1"/>
  <c r="EE82" i="1"/>
  <c r="EE100" i="1"/>
  <c r="EE88" i="1"/>
  <c r="EE80" i="1"/>
  <c r="EE98" i="1"/>
  <c r="EE109" i="1"/>
  <c r="EE66" i="1"/>
  <c r="EE95" i="1"/>
  <c r="EE81" i="1"/>
  <c r="EE106" i="1"/>
  <c r="EE97" i="1"/>
  <c r="EE72" i="1"/>
  <c r="EE99" i="1"/>
  <c r="ED125" i="1"/>
  <c r="EE60" i="1"/>
  <c r="EE55" i="1"/>
  <c r="EE51" i="1"/>
  <c r="EE59" i="1"/>
  <c r="EE54" i="1"/>
  <c r="EE58" i="1"/>
  <c r="EE50" i="1"/>
  <c r="EE52" i="1"/>
  <c r="EF46" i="1"/>
  <c r="EE47" i="1"/>
  <c r="EE53" i="1"/>
  <c r="EE56" i="1"/>
  <c r="EE57" i="1"/>
  <c r="EE48" i="1"/>
  <c r="EE49" i="1"/>
  <c r="ED61" i="1"/>
  <c r="EE20" i="1"/>
  <c r="EE21" i="1"/>
  <c r="EE3" i="1"/>
  <c r="EE6" i="1"/>
  <c r="EE43" i="1"/>
  <c r="EE35" i="1"/>
  <c r="EE10" i="1"/>
  <c r="EE44" i="1"/>
  <c r="EE24" i="1"/>
  <c r="EE25" i="1"/>
  <c r="EE30" i="1"/>
  <c r="EE41" i="1"/>
  <c r="EE22" i="1"/>
  <c r="EE16" i="1"/>
  <c r="EE37" i="1"/>
  <c r="EE17" i="1"/>
  <c r="EE36" i="1"/>
  <c r="EE39" i="1"/>
  <c r="EE7" i="1"/>
  <c r="EE32" i="1"/>
  <c r="EE13" i="1"/>
  <c r="EE29" i="1"/>
  <c r="EF1" i="1"/>
  <c r="EE27" i="1"/>
  <c r="EE9" i="1"/>
  <c r="EE14" i="1"/>
  <c r="EE4" i="1"/>
  <c r="EE12" i="1"/>
  <c r="EE76" i="1"/>
  <c r="EE19" i="1"/>
  <c r="EE34" i="1"/>
  <c r="EE28" i="1"/>
  <c r="EE42" i="1"/>
  <c r="EE33" i="1"/>
  <c r="EE40" i="1"/>
  <c r="EE11" i="1"/>
  <c r="EE5" i="1"/>
  <c r="EE18" i="1"/>
  <c r="EE26" i="1"/>
  <c r="EE125" i="1" l="1"/>
  <c r="EF123" i="1"/>
  <c r="EF124" i="1"/>
  <c r="EF119" i="1"/>
  <c r="EF114" i="1"/>
  <c r="EF122" i="1"/>
  <c r="EF117" i="1"/>
  <c r="EF115" i="1"/>
  <c r="EF121" i="1"/>
  <c r="EG113" i="1"/>
  <c r="EF118" i="1"/>
  <c r="EF116" i="1"/>
  <c r="EF120" i="1"/>
  <c r="EF103" i="1"/>
  <c r="EF84" i="1"/>
  <c r="EF85" i="1"/>
  <c r="EF77" i="1"/>
  <c r="EF89" i="1"/>
  <c r="EF70" i="1"/>
  <c r="EF101" i="1"/>
  <c r="EF69" i="1"/>
  <c r="EF111" i="1"/>
  <c r="EF83" i="1"/>
  <c r="EF92" i="1"/>
  <c r="EF74" i="1"/>
  <c r="EF112" i="1"/>
  <c r="EG63" i="1"/>
  <c r="EF108" i="1"/>
  <c r="EF102" i="1"/>
  <c r="EF93" i="1"/>
  <c r="EF73" i="1"/>
  <c r="EF87" i="1"/>
  <c r="EF79" i="1"/>
  <c r="EF65" i="1"/>
  <c r="EF96" i="1"/>
  <c r="EF105" i="1"/>
  <c r="EF107" i="1"/>
  <c r="EF110" i="1"/>
  <c r="EF91" i="1"/>
  <c r="EF90" i="1"/>
  <c r="EF68" i="1"/>
  <c r="EF67" i="1"/>
  <c r="EF82" i="1"/>
  <c r="EF75" i="1"/>
  <c r="EF100" i="1"/>
  <c r="EF88" i="1"/>
  <c r="EF98" i="1"/>
  <c r="EF80" i="1"/>
  <c r="EF66" i="1"/>
  <c r="EF109" i="1"/>
  <c r="EF95" i="1"/>
  <c r="EF97" i="1"/>
  <c r="EF106" i="1"/>
  <c r="EF81" i="1"/>
  <c r="EF72" i="1"/>
  <c r="EF99" i="1"/>
  <c r="EF21" i="1"/>
  <c r="EF6" i="1"/>
  <c r="EF17" i="1"/>
  <c r="EF27" i="1"/>
  <c r="EF24" i="1"/>
  <c r="EF22" i="1"/>
  <c r="EF30" i="1"/>
  <c r="EF20" i="1"/>
  <c r="EF7" i="1"/>
  <c r="EF37" i="1"/>
  <c r="EF43" i="1"/>
  <c r="EF14" i="1"/>
  <c r="EF3" i="1"/>
  <c r="EF39" i="1"/>
  <c r="EF35" i="1"/>
  <c r="EF41" i="1"/>
  <c r="EF25" i="1"/>
  <c r="EF36" i="1"/>
  <c r="EF13" i="1"/>
  <c r="EG1" i="1"/>
  <c r="EF32" i="1"/>
  <c r="EF44" i="1"/>
  <c r="EF9" i="1"/>
  <c r="EF29" i="1"/>
  <c r="EF16" i="1"/>
  <c r="EF10" i="1"/>
  <c r="EF4" i="1"/>
  <c r="EF12" i="1"/>
  <c r="EF76" i="1"/>
  <c r="EF19" i="1"/>
  <c r="EF34" i="1"/>
  <c r="EF28" i="1"/>
  <c r="EF42" i="1"/>
  <c r="EF33" i="1"/>
  <c r="EF40" i="1"/>
  <c r="EF11" i="1"/>
  <c r="EF5" i="1"/>
  <c r="EF18" i="1"/>
  <c r="EF26" i="1"/>
  <c r="EE61" i="1"/>
  <c r="EF50" i="1"/>
  <c r="EF54" i="1"/>
  <c r="EF59" i="1"/>
  <c r="EF56" i="1"/>
  <c r="EF51" i="1"/>
  <c r="EF53" i="1"/>
  <c r="EG46" i="1"/>
  <c r="EF57" i="1"/>
  <c r="EF52" i="1"/>
  <c r="EF49" i="1"/>
  <c r="EF48" i="1"/>
  <c r="EF58" i="1"/>
  <c r="EF60" i="1"/>
  <c r="EF47" i="1"/>
  <c r="EF55" i="1"/>
  <c r="EF125" i="1" l="1"/>
  <c r="EG112" i="1"/>
  <c r="EG74" i="1"/>
  <c r="EG108" i="1"/>
  <c r="EG84" i="1"/>
  <c r="EG93" i="1"/>
  <c r="EG77" i="1"/>
  <c r="EG102" i="1"/>
  <c r="EG70" i="1"/>
  <c r="EG101" i="1"/>
  <c r="EG111" i="1"/>
  <c r="EG73" i="1"/>
  <c r="EH63" i="1"/>
  <c r="EG85" i="1"/>
  <c r="EG89" i="1"/>
  <c r="EG103" i="1"/>
  <c r="EG69" i="1"/>
  <c r="EG92" i="1"/>
  <c r="EG83" i="1"/>
  <c r="EG87" i="1"/>
  <c r="EG65" i="1"/>
  <c r="EG79" i="1"/>
  <c r="EG96" i="1"/>
  <c r="EG105" i="1"/>
  <c r="EG107" i="1"/>
  <c r="EG110" i="1"/>
  <c r="EG91" i="1"/>
  <c r="EG90" i="1"/>
  <c r="EG68" i="1"/>
  <c r="EG67" i="1"/>
  <c r="EG100" i="1"/>
  <c r="EG82" i="1"/>
  <c r="EG75" i="1"/>
  <c r="EG88" i="1"/>
  <c r="EG80" i="1"/>
  <c r="EG98" i="1"/>
  <c r="EG109" i="1"/>
  <c r="EG66" i="1"/>
  <c r="EG95" i="1"/>
  <c r="EG97" i="1"/>
  <c r="EG106" i="1"/>
  <c r="EG81" i="1"/>
  <c r="EG72" i="1"/>
  <c r="EG99" i="1"/>
  <c r="EG122" i="1"/>
  <c r="EG124" i="1"/>
  <c r="EG118" i="1"/>
  <c r="EG117" i="1"/>
  <c r="EH113" i="1"/>
  <c r="EG119" i="1"/>
  <c r="EG120" i="1"/>
  <c r="EG116" i="1"/>
  <c r="EG123" i="1"/>
  <c r="EG121" i="1"/>
  <c r="EG115" i="1"/>
  <c r="EG114" i="1"/>
  <c r="EG35" i="1"/>
  <c r="EG24" i="1"/>
  <c r="EG27" i="1"/>
  <c r="EG14" i="1"/>
  <c r="EG7" i="1"/>
  <c r="EG43" i="1"/>
  <c r="EG10" i="1"/>
  <c r="EG3" i="1"/>
  <c r="EG41" i="1"/>
  <c r="EG39" i="1"/>
  <c r="EG37" i="1"/>
  <c r="EG13" i="1"/>
  <c r="EG16" i="1"/>
  <c r="EG4" i="1"/>
  <c r="EG32" i="1"/>
  <c r="EG22" i="1"/>
  <c r="EG29" i="1"/>
  <c r="EG25" i="1"/>
  <c r="EG6" i="1"/>
  <c r="EG20" i="1"/>
  <c r="EG44" i="1"/>
  <c r="EG21" i="1"/>
  <c r="EG9" i="1"/>
  <c r="EG17" i="1"/>
  <c r="EH1" i="1"/>
  <c r="EG36" i="1"/>
  <c r="EG30" i="1"/>
  <c r="EG76" i="1"/>
  <c r="EG12" i="1"/>
  <c r="EG19" i="1"/>
  <c r="EG34" i="1"/>
  <c r="EG28" i="1"/>
  <c r="EG42" i="1"/>
  <c r="EG33" i="1"/>
  <c r="EG40" i="1"/>
  <c r="EG11" i="1"/>
  <c r="EG5" i="1"/>
  <c r="EG18" i="1"/>
  <c r="EG26" i="1"/>
  <c r="EF61" i="1"/>
  <c r="EG55" i="1"/>
  <c r="EG59" i="1"/>
  <c r="EG54" i="1"/>
  <c r="EG52" i="1"/>
  <c r="EG58" i="1"/>
  <c r="EG48" i="1"/>
  <c r="EG47" i="1"/>
  <c r="EG51" i="1"/>
  <c r="EG57" i="1"/>
  <c r="EG50" i="1"/>
  <c r="EG56" i="1"/>
  <c r="EG49" i="1"/>
  <c r="EG60" i="1"/>
  <c r="EH46" i="1"/>
  <c r="EG53" i="1"/>
  <c r="EH101" i="1" l="1"/>
  <c r="EH77" i="1"/>
  <c r="EH89" i="1"/>
  <c r="EH92" i="1"/>
  <c r="EH73" i="1"/>
  <c r="EH108" i="1"/>
  <c r="EH103" i="1"/>
  <c r="EH69" i="1"/>
  <c r="EH111" i="1"/>
  <c r="EI63" i="1"/>
  <c r="EH83" i="1"/>
  <c r="EH85" i="1"/>
  <c r="EH84" i="1"/>
  <c r="EH112" i="1"/>
  <c r="EH70" i="1"/>
  <c r="EH102" i="1"/>
  <c r="EH74" i="1"/>
  <c r="EH93" i="1"/>
  <c r="EH87" i="1"/>
  <c r="EH79" i="1"/>
  <c r="EH65" i="1"/>
  <c r="EH96" i="1"/>
  <c r="EH105" i="1"/>
  <c r="EH107" i="1"/>
  <c r="EH91" i="1"/>
  <c r="EH110" i="1"/>
  <c r="EH90" i="1"/>
  <c r="EH68" i="1"/>
  <c r="EH67" i="1"/>
  <c r="EH100" i="1"/>
  <c r="EH82" i="1"/>
  <c r="EH75" i="1"/>
  <c r="EH88" i="1"/>
  <c r="EH98" i="1"/>
  <c r="EH80" i="1"/>
  <c r="EH66" i="1"/>
  <c r="EH109" i="1"/>
  <c r="EH95" i="1"/>
  <c r="EH97" i="1"/>
  <c r="EH106" i="1"/>
  <c r="EH81" i="1"/>
  <c r="EH72" i="1"/>
  <c r="EH99" i="1"/>
  <c r="EG125" i="1"/>
  <c r="EI113" i="1"/>
  <c r="EH122" i="1"/>
  <c r="EH120" i="1"/>
  <c r="EH119" i="1"/>
  <c r="EH124" i="1"/>
  <c r="EH123" i="1"/>
  <c r="EH118" i="1"/>
  <c r="EH116" i="1"/>
  <c r="EH114" i="1"/>
  <c r="EH121" i="1"/>
  <c r="EH115" i="1"/>
  <c r="EH117" i="1"/>
  <c r="EG61" i="1"/>
  <c r="EH57" i="1"/>
  <c r="EH52" i="1"/>
  <c r="EH56" i="1"/>
  <c r="EH58" i="1"/>
  <c r="EH59" i="1"/>
  <c r="EH51" i="1"/>
  <c r="EH55" i="1"/>
  <c r="EH54" i="1"/>
  <c r="EH60" i="1"/>
  <c r="EH47" i="1"/>
  <c r="EH53" i="1"/>
  <c r="EI46" i="1"/>
  <c r="EH48" i="1"/>
  <c r="EH50" i="1"/>
  <c r="EH49" i="1"/>
  <c r="EH39" i="1"/>
  <c r="EH32" i="1"/>
  <c r="EH7" i="1"/>
  <c r="EH14" i="1"/>
  <c r="EH9" i="1"/>
  <c r="EH20" i="1"/>
  <c r="EH24" i="1"/>
  <c r="EH30" i="1"/>
  <c r="EH22" i="1"/>
  <c r="EH13" i="1"/>
  <c r="EH44" i="1"/>
  <c r="EH3" i="1"/>
  <c r="EH25" i="1"/>
  <c r="EH76" i="1"/>
  <c r="EH21" i="1"/>
  <c r="EH12" i="1"/>
  <c r="EH4" i="1"/>
  <c r="EH6" i="1"/>
  <c r="EI1" i="1"/>
  <c r="EH35" i="1"/>
  <c r="EH41" i="1"/>
  <c r="EH17" i="1"/>
  <c r="EH27" i="1"/>
  <c r="EH43" i="1"/>
  <c r="EH37" i="1"/>
  <c r="EH36" i="1"/>
  <c r="EH10" i="1"/>
  <c r="EH29" i="1"/>
  <c r="EH16" i="1"/>
  <c r="EH19" i="1"/>
  <c r="EH34" i="1"/>
  <c r="EH28" i="1"/>
  <c r="EH42" i="1"/>
  <c r="EH33" i="1"/>
  <c r="EH40" i="1"/>
  <c r="EH11" i="1"/>
  <c r="EH5" i="1"/>
  <c r="EH18" i="1"/>
  <c r="EH26" i="1"/>
  <c r="EH125" i="1" l="1"/>
  <c r="EJ113" i="1"/>
  <c r="EI120" i="1"/>
  <c r="EI114" i="1"/>
  <c r="EI123" i="1"/>
  <c r="EI122" i="1"/>
  <c r="EI116" i="1"/>
  <c r="EI117" i="1"/>
  <c r="EI119" i="1"/>
  <c r="EI115" i="1"/>
  <c r="EI121" i="1"/>
  <c r="EI124" i="1"/>
  <c r="EI118" i="1"/>
  <c r="EJ63" i="1"/>
  <c r="EI103" i="1"/>
  <c r="EI77" i="1"/>
  <c r="EI87" i="1"/>
  <c r="EI89" i="1"/>
  <c r="EI93" i="1"/>
  <c r="EI73" i="1"/>
  <c r="EI92" i="1"/>
  <c r="EI69" i="1"/>
  <c r="EI108" i="1"/>
  <c r="EI85" i="1"/>
  <c r="EI70" i="1"/>
  <c r="EI102" i="1"/>
  <c r="EI111" i="1"/>
  <c r="EI101" i="1"/>
  <c r="EI84" i="1"/>
  <c r="EI83" i="1"/>
  <c r="EI112" i="1"/>
  <c r="EI74" i="1"/>
  <c r="EI65" i="1"/>
  <c r="EI79" i="1"/>
  <c r="EI105" i="1"/>
  <c r="EI96" i="1"/>
  <c r="EI107" i="1"/>
  <c r="EI110" i="1"/>
  <c r="EI91" i="1"/>
  <c r="EI90" i="1"/>
  <c r="EI68" i="1"/>
  <c r="EI67" i="1"/>
  <c r="EI100" i="1"/>
  <c r="EI82" i="1"/>
  <c r="EI75" i="1"/>
  <c r="EI88" i="1"/>
  <c r="EI80" i="1"/>
  <c r="EI98" i="1"/>
  <c r="EI66" i="1"/>
  <c r="EI109" i="1"/>
  <c r="EI95" i="1"/>
  <c r="EI106" i="1"/>
  <c r="EI97" i="1"/>
  <c r="EI81" i="1"/>
  <c r="EI72" i="1"/>
  <c r="EI99" i="1"/>
  <c r="EJ46" i="1"/>
  <c r="EI60" i="1"/>
  <c r="EI50" i="1"/>
  <c r="EI53" i="1"/>
  <c r="EI48" i="1"/>
  <c r="EI56" i="1"/>
  <c r="EI49" i="1"/>
  <c r="EI51" i="1"/>
  <c r="EI57" i="1"/>
  <c r="EI52" i="1"/>
  <c r="EI58" i="1"/>
  <c r="EI47" i="1"/>
  <c r="EI55" i="1"/>
  <c r="EI59" i="1"/>
  <c r="EI54" i="1"/>
  <c r="EJ1" i="1"/>
  <c r="EI20" i="1"/>
  <c r="EI22" i="1"/>
  <c r="EI32" i="1"/>
  <c r="EI4" i="1"/>
  <c r="EI12" i="1"/>
  <c r="EI24" i="1"/>
  <c r="EI13" i="1"/>
  <c r="EI44" i="1"/>
  <c r="EI3" i="1"/>
  <c r="EI21" i="1"/>
  <c r="EI43" i="1"/>
  <c r="EI41" i="1"/>
  <c r="EI35" i="1"/>
  <c r="EI76" i="1"/>
  <c r="EI36" i="1"/>
  <c r="EI30" i="1"/>
  <c r="EI25" i="1"/>
  <c r="EI17" i="1"/>
  <c r="EI27" i="1"/>
  <c r="EI39" i="1"/>
  <c r="EI37" i="1"/>
  <c r="EI16" i="1"/>
  <c r="EI7" i="1"/>
  <c r="EI14" i="1"/>
  <c r="EI29" i="1"/>
  <c r="EI6" i="1"/>
  <c r="EI9" i="1"/>
  <c r="EI10" i="1"/>
  <c r="EI19" i="1"/>
  <c r="EI34" i="1"/>
  <c r="EI28" i="1"/>
  <c r="EI42" i="1"/>
  <c r="EI33" i="1"/>
  <c r="EI40" i="1"/>
  <c r="EI11" i="1"/>
  <c r="EI18" i="1"/>
  <c r="EI5" i="1"/>
  <c r="EI26" i="1"/>
  <c r="EH61" i="1"/>
  <c r="EK63" i="1" l="1"/>
  <c r="EJ84" i="1"/>
  <c r="EJ103" i="1"/>
  <c r="EJ101" i="1"/>
  <c r="EJ111" i="1"/>
  <c r="EJ85" i="1"/>
  <c r="EJ70" i="1"/>
  <c r="EJ102" i="1"/>
  <c r="EJ69" i="1"/>
  <c r="EJ77" i="1"/>
  <c r="EJ83" i="1"/>
  <c r="EJ92" i="1"/>
  <c r="EJ93" i="1"/>
  <c r="EJ112" i="1"/>
  <c r="EJ108" i="1"/>
  <c r="EJ89" i="1"/>
  <c r="EJ74" i="1"/>
  <c r="EJ73" i="1"/>
  <c r="EJ87" i="1"/>
  <c r="EJ65" i="1"/>
  <c r="EJ79" i="1"/>
  <c r="EJ96" i="1"/>
  <c r="EJ105" i="1"/>
  <c r="EJ107" i="1"/>
  <c r="EJ110" i="1"/>
  <c r="EJ91" i="1"/>
  <c r="EJ90" i="1"/>
  <c r="EJ68" i="1"/>
  <c r="EJ67" i="1"/>
  <c r="EJ100" i="1"/>
  <c r="EJ75" i="1"/>
  <c r="EJ82" i="1"/>
  <c r="EJ88" i="1"/>
  <c r="EJ98" i="1"/>
  <c r="EJ80" i="1"/>
  <c r="EJ66" i="1"/>
  <c r="EJ109" i="1"/>
  <c r="EJ95" i="1"/>
  <c r="EJ97" i="1"/>
  <c r="EJ106" i="1"/>
  <c r="EJ81" i="1"/>
  <c r="EJ72" i="1"/>
  <c r="EJ99" i="1"/>
  <c r="EI125" i="1"/>
  <c r="EK113" i="1"/>
  <c r="EJ114" i="1"/>
  <c r="EJ123" i="1"/>
  <c r="EJ115" i="1"/>
  <c r="EJ124" i="1"/>
  <c r="EJ116" i="1"/>
  <c r="EJ117" i="1"/>
  <c r="EJ118" i="1"/>
  <c r="EJ120" i="1"/>
  <c r="EJ121" i="1"/>
  <c r="EJ119" i="1"/>
  <c r="EJ122" i="1"/>
  <c r="EJ5" i="1"/>
  <c r="EK1" i="1"/>
  <c r="EJ20" i="1"/>
  <c r="EJ35" i="1"/>
  <c r="EJ13" i="1"/>
  <c r="EJ7" i="1"/>
  <c r="EJ44" i="1"/>
  <c r="EJ30" i="1"/>
  <c r="EJ27" i="1"/>
  <c r="EJ41" i="1"/>
  <c r="EJ6" i="1"/>
  <c r="EJ9" i="1"/>
  <c r="EJ21" i="1"/>
  <c r="EJ36" i="1"/>
  <c r="EJ29" i="1"/>
  <c r="EJ24" i="1"/>
  <c r="EJ14" i="1"/>
  <c r="EJ43" i="1"/>
  <c r="EJ37" i="1"/>
  <c r="EJ16" i="1"/>
  <c r="EJ22" i="1"/>
  <c r="EJ3" i="1"/>
  <c r="EJ32" i="1"/>
  <c r="EJ39" i="1"/>
  <c r="EJ10" i="1"/>
  <c r="EJ17" i="1"/>
  <c r="EJ25" i="1"/>
  <c r="EJ4" i="1"/>
  <c r="EJ12" i="1"/>
  <c r="EJ76" i="1"/>
  <c r="EJ19" i="1"/>
  <c r="EJ34" i="1"/>
  <c r="EJ28" i="1"/>
  <c r="EJ42" i="1"/>
  <c r="EJ33" i="1"/>
  <c r="EJ40" i="1"/>
  <c r="EJ11" i="1"/>
  <c r="EJ18" i="1"/>
  <c r="EJ26" i="1"/>
  <c r="EI61" i="1"/>
  <c r="EJ48" i="1"/>
  <c r="EJ58" i="1"/>
  <c r="EJ54" i="1"/>
  <c r="EJ49" i="1"/>
  <c r="EJ50" i="1"/>
  <c r="EJ57" i="1"/>
  <c r="EJ51" i="1"/>
  <c r="EJ52" i="1"/>
  <c r="EJ59" i="1"/>
  <c r="EJ53" i="1"/>
  <c r="EK46" i="1"/>
  <c r="EJ60" i="1"/>
  <c r="EJ56" i="1"/>
  <c r="EJ55" i="1"/>
  <c r="EJ47" i="1"/>
  <c r="EJ125" i="1" l="1"/>
  <c r="EL113" i="1"/>
  <c r="EK114" i="1"/>
  <c r="EK123" i="1"/>
  <c r="EK115" i="1"/>
  <c r="EK117" i="1"/>
  <c r="EK116" i="1"/>
  <c r="EK124" i="1"/>
  <c r="EK121" i="1"/>
  <c r="EK119" i="1"/>
  <c r="EK118" i="1"/>
  <c r="EK120" i="1"/>
  <c r="EK122" i="1"/>
  <c r="EL63" i="1"/>
  <c r="EK101" i="1"/>
  <c r="EK84" i="1"/>
  <c r="EK111" i="1"/>
  <c r="EK103" i="1"/>
  <c r="EK102" i="1"/>
  <c r="EK77" i="1"/>
  <c r="EK69" i="1"/>
  <c r="EK70" i="1"/>
  <c r="EK85" i="1"/>
  <c r="EK83" i="1"/>
  <c r="EK112" i="1"/>
  <c r="EK93" i="1"/>
  <c r="EK92" i="1"/>
  <c r="EK108" i="1"/>
  <c r="EK89" i="1"/>
  <c r="EK74" i="1"/>
  <c r="EK73" i="1"/>
  <c r="EK87" i="1"/>
  <c r="EK79" i="1"/>
  <c r="EK65" i="1"/>
  <c r="EK96" i="1"/>
  <c r="EK105" i="1"/>
  <c r="EK107" i="1"/>
  <c r="EK110" i="1"/>
  <c r="EK91" i="1"/>
  <c r="EK90" i="1"/>
  <c r="EK68" i="1"/>
  <c r="EK67" i="1"/>
  <c r="EK82" i="1"/>
  <c r="EK75" i="1"/>
  <c r="EK100" i="1"/>
  <c r="EK88" i="1"/>
  <c r="EK98" i="1"/>
  <c r="EK80" i="1"/>
  <c r="EK66" i="1"/>
  <c r="EK109" i="1"/>
  <c r="EK95" i="1"/>
  <c r="EK97" i="1"/>
  <c r="EK106" i="1"/>
  <c r="EK81" i="1"/>
  <c r="EK72" i="1"/>
  <c r="EK99" i="1"/>
  <c r="EK60" i="1"/>
  <c r="EK49" i="1"/>
  <c r="EK51" i="1"/>
  <c r="EK57" i="1"/>
  <c r="EK55" i="1"/>
  <c r="EL46" i="1"/>
  <c r="EK59" i="1"/>
  <c r="EK50" i="1"/>
  <c r="EK52" i="1"/>
  <c r="EK54" i="1"/>
  <c r="EK56" i="1"/>
  <c r="EK58" i="1"/>
  <c r="EK53" i="1"/>
  <c r="EK47" i="1"/>
  <c r="EK48" i="1"/>
  <c r="EL1" i="1"/>
  <c r="EK35" i="1"/>
  <c r="EK20" i="1"/>
  <c r="EK44" i="1"/>
  <c r="EK7" i="1"/>
  <c r="EK30" i="1"/>
  <c r="EK13" i="1"/>
  <c r="EK27" i="1"/>
  <c r="EK6" i="1"/>
  <c r="EK41" i="1"/>
  <c r="EK9" i="1"/>
  <c r="EK21" i="1"/>
  <c r="EK24" i="1"/>
  <c r="EK29" i="1"/>
  <c r="EK36" i="1"/>
  <c r="EK14" i="1"/>
  <c r="EK43" i="1"/>
  <c r="EK16" i="1"/>
  <c r="EK37" i="1"/>
  <c r="EK22" i="1"/>
  <c r="EK3" i="1"/>
  <c r="EK32" i="1"/>
  <c r="EK39" i="1"/>
  <c r="EK10" i="1"/>
  <c r="EK25" i="1"/>
  <c r="EK17" i="1"/>
  <c r="EK4" i="1"/>
  <c r="EK12" i="1"/>
  <c r="EK76" i="1"/>
  <c r="EK19" i="1"/>
  <c r="EK34" i="1"/>
  <c r="EK28" i="1"/>
  <c r="EK42" i="1"/>
  <c r="EK33" i="1"/>
  <c r="EK40" i="1"/>
  <c r="EK11" i="1"/>
  <c r="EK18" i="1"/>
  <c r="EK5" i="1"/>
  <c r="EK26" i="1"/>
  <c r="EJ61" i="1"/>
  <c r="EM63" i="1" l="1"/>
  <c r="EL101" i="1"/>
  <c r="EL111" i="1"/>
  <c r="EL103" i="1"/>
  <c r="EL84" i="1"/>
  <c r="EL69" i="1"/>
  <c r="EL83" i="1"/>
  <c r="EL85" i="1"/>
  <c r="EL102" i="1"/>
  <c r="EL70" i="1"/>
  <c r="EL77" i="1"/>
  <c r="EL112" i="1"/>
  <c r="EL92" i="1"/>
  <c r="EL93" i="1"/>
  <c r="EL108" i="1"/>
  <c r="EL89" i="1"/>
  <c r="EL74" i="1"/>
  <c r="EL73" i="1"/>
  <c r="EL87" i="1"/>
  <c r="EL65" i="1"/>
  <c r="EL79" i="1"/>
  <c r="EL96" i="1"/>
  <c r="EL105" i="1"/>
  <c r="EL107" i="1"/>
  <c r="EL110" i="1"/>
  <c r="EL91" i="1"/>
  <c r="EL90" i="1"/>
  <c r="EL68" i="1"/>
  <c r="EL67" i="1"/>
  <c r="EL75" i="1"/>
  <c r="EL100" i="1"/>
  <c r="EL82" i="1"/>
  <c r="EL88" i="1"/>
  <c r="EL80" i="1"/>
  <c r="EL98" i="1"/>
  <c r="EL109" i="1"/>
  <c r="EL66" i="1"/>
  <c r="EL95" i="1"/>
  <c r="EL81" i="1"/>
  <c r="EL106" i="1"/>
  <c r="EL97" i="1"/>
  <c r="EL72" i="1"/>
  <c r="EL99" i="1"/>
  <c r="EM113" i="1"/>
  <c r="EL114" i="1"/>
  <c r="EL123" i="1"/>
  <c r="EL115" i="1"/>
  <c r="EL117" i="1"/>
  <c r="EL124" i="1"/>
  <c r="EL116" i="1"/>
  <c r="EL120" i="1"/>
  <c r="EL121" i="1"/>
  <c r="EL119" i="1"/>
  <c r="EL118" i="1"/>
  <c r="EL122" i="1"/>
  <c r="EK125" i="1"/>
  <c r="EK61" i="1"/>
  <c r="EL53" i="1"/>
  <c r="EL55" i="1"/>
  <c r="EL57" i="1"/>
  <c r="EM46" i="1"/>
  <c r="EL54" i="1"/>
  <c r="EL52" i="1"/>
  <c r="EL50" i="1"/>
  <c r="EL56" i="1"/>
  <c r="EL58" i="1"/>
  <c r="EL60" i="1"/>
  <c r="EL59" i="1"/>
  <c r="EL49" i="1"/>
  <c r="EL51" i="1"/>
  <c r="EL47" i="1"/>
  <c r="EL48" i="1"/>
  <c r="EL9" i="1"/>
  <c r="EM1" i="1"/>
  <c r="EL30" i="1"/>
  <c r="EL13" i="1"/>
  <c r="EL20" i="1"/>
  <c r="EL35" i="1"/>
  <c r="EL44" i="1"/>
  <c r="EL7" i="1"/>
  <c r="EL27" i="1"/>
  <c r="EL6" i="1"/>
  <c r="EL41" i="1"/>
  <c r="EL21" i="1"/>
  <c r="EL36" i="1"/>
  <c r="EL29" i="1"/>
  <c r="EL24" i="1"/>
  <c r="EL43" i="1"/>
  <c r="EL14" i="1"/>
  <c r="EL37" i="1"/>
  <c r="EL16" i="1"/>
  <c r="EL22" i="1"/>
  <c r="EL3" i="1"/>
  <c r="EL32" i="1"/>
  <c r="EL39" i="1"/>
  <c r="EL10" i="1"/>
  <c r="EL25" i="1"/>
  <c r="EL17" i="1"/>
  <c r="EL4" i="1"/>
  <c r="EL12" i="1"/>
  <c r="EL76" i="1"/>
  <c r="EL19" i="1"/>
  <c r="EL34" i="1"/>
  <c r="EL28" i="1"/>
  <c r="EL42" i="1"/>
  <c r="EL33" i="1"/>
  <c r="EL40" i="1"/>
  <c r="EL11" i="1"/>
  <c r="EL5" i="1"/>
  <c r="EL18" i="1"/>
  <c r="EL26" i="1"/>
  <c r="EL125" i="1" l="1"/>
  <c r="EN113" i="1"/>
  <c r="EM114" i="1"/>
  <c r="EM115" i="1"/>
  <c r="EM123" i="1"/>
  <c r="EM117" i="1"/>
  <c r="EM116" i="1"/>
  <c r="EM124" i="1"/>
  <c r="EM120" i="1"/>
  <c r="EM119" i="1"/>
  <c r="EM121" i="1"/>
  <c r="EM118" i="1"/>
  <c r="EM122" i="1"/>
  <c r="EN63" i="1"/>
  <c r="EM103" i="1"/>
  <c r="EM101" i="1"/>
  <c r="EM111" i="1"/>
  <c r="EM84" i="1"/>
  <c r="EM102" i="1"/>
  <c r="EM69" i="1"/>
  <c r="EM83" i="1"/>
  <c r="EM70" i="1"/>
  <c r="EM85" i="1"/>
  <c r="EM77" i="1"/>
  <c r="EM92" i="1"/>
  <c r="EM93" i="1"/>
  <c r="EM112" i="1"/>
  <c r="EM108" i="1"/>
  <c r="EM89" i="1"/>
  <c r="EM74" i="1"/>
  <c r="EM73" i="1"/>
  <c r="EM87" i="1"/>
  <c r="EM79" i="1"/>
  <c r="EM65" i="1"/>
  <c r="EM96" i="1"/>
  <c r="EM105" i="1"/>
  <c r="EM107" i="1"/>
  <c r="EM110" i="1"/>
  <c r="EM91" i="1"/>
  <c r="EM90" i="1"/>
  <c r="EM68" i="1"/>
  <c r="EM67" i="1"/>
  <c r="EM100" i="1"/>
  <c r="EM75" i="1"/>
  <c r="EM82" i="1"/>
  <c r="EM88" i="1"/>
  <c r="EM80" i="1"/>
  <c r="EM98" i="1"/>
  <c r="EM66" i="1"/>
  <c r="EM109" i="1"/>
  <c r="EM95" i="1"/>
  <c r="EM97" i="1"/>
  <c r="EM81" i="1"/>
  <c r="EM106" i="1"/>
  <c r="EM72" i="1"/>
  <c r="EM99" i="1"/>
  <c r="EL61" i="1"/>
  <c r="EM49" i="1"/>
  <c r="EM51" i="1"/>
  <c r="EM53" i="1"/>
  <c r="EM55" i="1"/>
  <c r="EM57" i="1"/>
  <c r="EM59" i="1"/>
  <c r="EM50" i="1"/>
  <c r="EM52" i="1"/>
  <c r="EM54" i="1"/>
  <c r="EM56" i="1"/>
  <c r="EM58" i="1"/>
  <c r="EM60" i="1"/>
  <c r="EN46" i="1"/>
  <c r="EM48" i="1"/>
  <c r="EM47" i="1"/>
  <c r="EN1" i="1"/>
  <c r="EM13" i="1"/>
  <c r="EM44" i="1"/>
  <c r="EM35" i="1"/>
  <c r="EM7" i="1"/>
  <c r="EM20" i="1"/>
  <c r="EM30" i="1"/>
  <c r="EM27" i="1"/>
  <c r="EM41" i="1"/>
  <c r="EM6" i="1"/>
  <c r="EM9" i="1"/>
  <c r="EM21" i="1"/>
  <c r="EM24" i="1"/>
  <c r="EM29" i="1"/>
  <c r="EM36" i="1"/>
  <c r="EM43" i="1"/>
  <c r="EM14" i="1"/>
  <c r="EM37" i="1"/>
  <c r="EM16" i="1"/>
  <c r="EM22" i="1"/>
  <c r="EM3" i="1"/>
  <c r="EM32" i="1"/>
  <c r="EM39" i="1"/>
  <c r="EM10" i="1"/>
  <c r="EM17" i="1"/>
  <c r="EM25" i="1"/>
  <c r="EM4" i="1"/>
  <c r="EM12" i="1"/>
  <c r="EM76" i="1"/>
  <c r="EM19" i="1"/>
  <c r="EM34" i="1"/>
  <c r="EM28" i="1"/>
  <c r="EM42" i="1"/>
  <c r="EM33" i="1"/>
  <c r="EM40" i="1"/>
  <c r="EM11" i="1"/>
  <c r="EM18" i="1"/>
  <c r="EM5" i="1"/>
  <c r="EM26" i="1"/>
  <c r="EO63" i="1" l="1"/>
  <c r="EN103" i="1"/>
  <c r="EN111" i="1"/>
  <c r="EN84" i="1"/>
  <c r="EN101" i="1"/>
  <c r="EN77" i="1"/>
  <c r="EN83" i="1"/>
  <c r="EN70" i="1"/>
  <c r="EN69" i="1"/>
  <c r="EN102" i="1"/>
  <c r="EN85" i="1"/>
  <c r="EN112" i="1"/>
  <c r="EN93" i="1"/>
  <c r="EN92" i="1"/>
  <c r="EN108" i="1"/>
  <c r="EN89" i="1"/>
  <c r="EN74" i="1"/>
  <c r="EN73" i="1"/>
  <c r="EN87" i="1"/>
  <c r="EN65" i="1"/>
  <c r="EN79" i="1"/>
  <c r="EN96" i="1"/>
  <c r="EN105" i="1"/>
  <c r="EN107" i="1"/>
  <c r="EN110" i="1"/>
  <c r="EN91" i="1"/>
  <c r="EN90" i="1"/>
  <c r="EN68" i="1"/>
  <c r="EN67" i="1"/>
  <c r="EN75" i="1"/>
  <c r="EN100" i="1"/>
  <c r="EN82" i="1"/>
  <c r="EN88" i="1"/>
  <c r="EN98" i="1"/>
  <c r="EN80" i="1"/>
  <c r="EN66" i="1"/>
  <c r="EN109" i="1"/>
  <c r="EN95" i="1"/>
  <c r="EN97" i="1"/>
  <c r="EN106" i="1"/>
  <c r="EN81" i="1"/>
  <c r="EN72" i="1"/>
  <c r="EN99" i="1"/>
  <c r="EO113" i="1"/>
  <c r="EN114" i="1"/>
  <c r="EN115" i="1"/>
  <c r="EN123" i="1"/>
  <c r="EN116" i="1"/>
  <c r="EN117" i="1"/>
  <c r="EN124" i="1"/>
  <c r="EN121" i="1"/>
  <c r="EN118" i="1"/>
  <c r="EN120" i="1"/>
  <c r="EN119" i="1"/>
  <c r="EN122" i="1"/>
  <c r="EM125" i="1"/>
  <c r="EM61" i="1"/>
  <c r="EN50" i="1"/>
  <c r="EN52" i="1"/>
  <c r="EN54" i="1"/>
  <c r="EN56" i="1"/>
  <c r="EN58" i="1"/>
  <c r="EN55" i="1"/>
  <c r="EO46" i="1"/>
  <c r="EN59" i="1"/>
  <c r="EN49" i="1"/>
  <c r="EN51" i="1"/>
  <c r="EN53" i="1"/>
  <c r="EN60" i="1"/>
  <c r="EN57" i="1"/>
  <c r="EN47" i="1"/>
  <c r="EN48" i="1"/>
  <c r="EO1" i="1"/>
  <c r="EN30" i="1"/>
  <c r="EN20" i="1"/>
  <c r="EN35" i="1"/>
  <c r="EN13" i="1"/>
  <c r="EN44" i="1"/>
  <c r="EN7" i="1"/>
  <c r="EN27" i="1"/>
  <c r="EN6" i="1"/>
  <c r="EN41" i="1"/>
  <c r="EN21" i="1"/>
  <c r="EN9" i="1"/>
  <c r="EN29" i="1"/>
  <c r="EN36" i="1"/>
  <c r="EN24" i="1"/>
  <c r="EN43" i="1"/>
  <c r="EN14" i="1"/>
  <c r="EN16" i="1"/>
  <c r="EN37" i="1"/>
  <c r="EN22" i="1"/>
  <c r="EN3" i="1"/>
  <c r="EN32" i="1"/>
  <c r="EN39" i="1"/>
  <c r="EN10" i="1"/>
  <c r="EN25" i="1"/>
  <c r="EN17" i="1"/>
  <c r="EN4" i="1"/>
  <c r="EN76" i="1"/>
  <c r="EN12" i="1"/>
  <c r="EN19" i="1"/>
  <c r="EN34" i="1"/>
  <c r="EN28" i="1"/>
  <c r="EN42" i="1"/>
  <c r="EN33" i="1"/>
  <c r="EN40" i="1"/>
  <c r="EN11" i="1"/>
  <c r="EN5" i="1"/>
  <c r="EN18" i="1"/>
  <c r="EN26" i="1"/>
  <c r="EN125" i="1" l="1"/>
  <c r="EP113" i="1"/>
  <c r="EO124" i="1"/>
  <c r="EO114" i="1"/>
  <c r="EO123" i="1"/>
  <c r="EO115" i="1"/>
  <c r="EO116" i="1"/>
  <c r="EO117" i="1"/>
  <c r="EO119" i="1"/>
  <c r="EO120" i="1"/>
  <c r="EO121" i="1"/>
  <c r="EO118" i="1"/>
  <c r="EO122" i="1"/>
  <c r="EP63" i="1"/>
  <c r="EO84" i="1"/>
  <c r="EO111" i="1"/>
  <c r="EO101" i="1"/>
  <c r="EO103" i="1"/>
  <c r="EO69" i="1"/>
  <c r="EO102" i="1"/>
  <c r="EO77" i="1"/>
  <c r="EO83" i="1"/>
  <c r="EO85" i="1"/>
  <c r="EO70" i="1"/>
  <c r="EO93" i="1"/>
  <c r="EO112" i="1"/>
  <c r="EO92" i="1"/>
  <c r="EO108" i="1"/>
  <c r="EO89" i="1"/>
  <c r="EO74" i="1"/>
  <c r="EO73" i="1"/>
  <c r="EO87" i="1"/>
  <c r="EO65" i="1"/>
  <c r="EO79" i="1"/>
  <c r="EO105" i="1"/>
  <c r="EO96" i="1"/>
  <c r="EO107" i="1"/>
  <c r="EO110" i="1"/>
  <c r="EO91" i="1"/>
  <c r="EO90" i="1"/>
  <c r="EO68" i="1"/>
  <c r="EO67" i="1"/>
  <c r="EO75" i="1"/>
  <c r="EO100" i="1"/>
  <c r="EO82" i="1"/>
  <c r="EO88" i="1"/>
  <c r="EO80" i="1"/>
  <c r="EO98" i="1"/>
  <c r="EO109" i="1"/>
  <c r="EO66" i="1"/>
  <c r="EO95" i="1"/>
  <c r="EO106" i="1"/>
  <c r="EO97" i="1"/>
  <c r="EO81" i="1"/>
  <c r="EO72" i="1"/>
  <c r="EO99" i="1"/>
  <c r="EP1" i="1"/>
  <c r="EO13" i="1"/>
  <c r="EO30" i="1"/>
  <c r="EO44" i="1"/>
  <c r="EO20" i="1"/>
  <c r="EO7" i="1"/>
  <c r="EO35" i="1"/>
  <c r="EO27" i="1"/>
  <c r="EO6" i="1"/>
  <c r="EO41" i="1"/>
  <c r="EO9" i="1"/>
  <c r="EO21" i="1"/>
  <c r="EO24" i="1"/>
  <c r="EO29" i="1"/>
  <c r="EO36" i="1"/>
  <c r="EO43" i="1"/>
  <c r="EO14" i="1"/>
  <c r="EO16" i="1"/>
  <c r="EO37" i="1"/>
  <c r="EO22" i="1"/>
  <c r="EO3" i="1"/>
  <c r="EO32" i="1"/>
  <c r="EO39" i="1"/>
  <c r="EO10" i="1"/>
  <c r="EO25" i="1"/>
  <c r="EO17" i="1"/>
  <c r="EO4" i="1"/>
  <c r="EO12" i="1"/>
  <c r="EO76" i="1"/>
  <c r="EO19" i="1"/>
  <c r="EO34" i="1"/>
  <c r="EO28" i="1"/>
  <c r="EO42" i="1"/>
  <c r="EO33" i="1"/>
  <c r="EO40" i="1"/>
  <c r="EO11" i="1"/>
  <c r="EO5" i="1"/>
  <c r="EO18" i="1"/>
  <c r="EO26" i="1"/>
  <c r="EP46" i="1"/>
  <c r="EO52" i="1"/>
  <c r="EO50" i="1"/>
  <c r="EO56" i="1"/>
  <c r="EO54" i="1"/>
  <c r="EO60" i="1"/>
  <c r="EO59" i="1"/>
  <c r="EO58" i="1"/>
  <c r="EO57" i="1"/>
  <c r="EO48" i="1"/>
  <c r="EO49" i="1"/>
  <c r="EO51" i="1"/>
  <c r="EO53" i="1"/>
  <c r="EO55" i="1"/>
  <c r="EO47" i="1"/>
  <c r="EN61" i="1"/>
  <c r="EQ63" i="1" l="1"/>
  <c r="EP103" i="1"/>
  <c r="EP111" i="1"/>
  <c r="EP84" i="1"/>
  <c r="EP101" i="1"/>
  <c r="EP70" i="1"/>
  <c r="EP102" i="1"/>
  <c r="EP77" i="1"/>
  <c r="EP69" i="1"/>
  <c r="EP85" i="1"/>
  <c r="EP83" i="1"/>
  <c r="EP93" i="1"/>
  <c r="EP112" i="1"/>
  <c r="EP92" i="1"/>
  <c r="EP108" i="1"/>
  <c r="EP89" i="1"/>
  <c r="EP74" i="1"/>
  <c r="EP73" i="1"/>
  <c r="EP87" i="1"/>
  <c r="EP79" i="1"/>
  <c r="EP65" i="1"/>
  <c r="EP96" i="1"/>
  <c r="EP105" i="1"/>
  <c r="EP107" i="1"/>
  <c r="EP91" i="1"/>
  <c r="EP110" i="1"/>
  <c r="EP90" i="1"/>
  <c r="EP68" i="1"/>
  <c r="EP67" i="1"/>
  <c r="EP82" i="1"/>
  <c r="EP75" i="1"/>
  <c r="EP100" i="1"/>
  <c r="EP88" i="1"/>
  <c r="EP80" i="1"/>
  <c r="EP98" i="1"/>
  <c r="EP109" i="1"/>
  <c r="EP66" i="1"/>
  <c r="EP95" i="1"/>
  <c r="EP81" i="1"/>
  <c r="EP106" i="1"/>
  <c r="EP97" i="1"/>
  <c r="EP72" i="1"/>
  <c r="EP99" i="1"/>
  <c r="EO125" i="1"/>
  <c r="EP116" i="1"/>
  <c r="EQ113" i="1"/>
  <c r="EP114" i="1"/>
  <c r="EP115" i="1"/>
  <c r="EP123" i="1"/>
  <c r="EP124" i="1"/>
  <c r="EP117" i="1"/>
  <c r="EP118" i="1"/>
  <c r="EP121" i="1"/>
  <c r="EP120" i="1"/>
  <c r="EP119" i="1"/>
  <c r="EP122" i="1"/>
  <c r="EO61" i="1"/>
  <c r="EP53" i="1"/>
  <c r="EP56" i="1"/>
  <c r="EP59" i="1"/>
  <c r="EQ46" i="1"/>
  <c r="EP60" i="1"/>
  <c r="EP51" i="1"/>
  <c r="EP54" i="1"/>
  <c r="EP57" i="1"/>
  <c r="EP55" i="1"/>
  <c r="EP52" i="1"/>
  <c r="EP50" i="1"/>
  <c r="EP49" i="1"/>
  <c r="EP58" i="1"/>
  <c r="EP47" i="1"/>
  <c r="EP48" i="1"/>
  <c r="EQ1" i="1"/>
  <c r="EP44" i="1"/>
  <c r="EP7" i="1"/>
  <c r="EP30" i="1"/>
  <c r="EP35" i="1"/>
  <c r="EP13" i="1"/>
  <c r="EP20" i="1"/>
  <c r="EP27" i="1"/>
  <c r="EP6" i="1"/>
  <c r="EP41" i="1"/>
  <c r="EP21" i="1"/>
  <c r="EP9" i="1"/>
  <c r="EP36" i="1"/>
  <c r="EP24" i="1"/>
  <c r="EP29" i="1"/>
  <c r="EP14" i="1"/>
  <c r="EP43" i="1"/>
  <c r="EP16" i="1"/>
  <c r="EP37" i="1"/>
  <c r="EP22" i="1"/>
  <c r="EP3" i="1"/>
  <c r="EP32" i="1"/>
  <c r="EP39" i="1"/>
  <c r="EP10" i="1"/>
  <c r="EP25" i="1"/>
  <c r="EP17" i="1"/>
  <c r="EP4" i="1"/>
  <c r="EP12" i="1"/>
  <c r="EP76" i="1"/>
  <c r="EP19" i="1"/>
  <c r="EP34" i="1"/>
  <c r="EP28" i="1"/>
  <c r="EP42" i="1"/>
  <c r="EP33" i="1"/>
  <c r="EP40" i="1"/>
  <c r="EP11" i="1"/>
  <c r="EP5" i="1"/>
  <c r="EP18" i="1"/>
  <c r="EP26" i="1"/>
  <c r="ER113" i="1" l="1"/>
  <c r="EQ114" i="1"/>
  <c r="EQ123" i="1"/>
  <c r="EQ115" i="1"/>
  <c r="EQ117" i="1"/>
  <c r="EQ124" i="1"/>
  <c r="EQ116" i="1"/>
  <c r="EQ118" i="1"/>
  <c r="EQ121" i="1"/>
  <c r="EQ119" i="1"/>
  <c r="EQ120" i="1"/>
  <c r="EQ122" i="1"/>
  <c r="EP125" i="1"/>
  <c r="ER63" i="1"/>
  <c r="EQ101" i="1"/>
  <c r="EQ84" i="1"/>
  <c r="EQ111" i="1"/>
  <c r="EQ103" i="1"/>
  <c r="EQ77" i="1"/>
  <c r="EQ70" i="1"/>
  <c r="EQ102" i="1"/>
  <c r="EQ85" i="1"/>
  <c r="EQ69" i="1"/>
  <c r="EQ83" i="1"/>
  <c r="EQ93" i="1"/>
  <c r="EQ112" i="1"/>
  <c r="EQ92" i="1"/>
  <c r="EQ108" i="1"/>
  <c r="EQ89" i="1"/>
  <c r="EQ74" i="1"/>
  <c r="EQ73" i="1"/>
  <c r="EQ87" i="1"/>
  <c r="EQ79" i="1"/>
  <c r="EQ65" i="1"/>
  <c r="EQ105" i="1"/>
  <c r="EQ96" i="1"/>
  <c r="EQ107" i="1"/>
  <c r="EQ91" i="1"/>
  <c r="EQ110" i="1"/>
  <c r="EQ90" i="1"/>
  <c r="EQ68" i="1"/>
  <c r="EQ67" i="1"/>
  <c r="EQ82" i="1"/>
  <c r="EQ75" i="1"/>
  <c r="EQ100" i="1"/>
  <c r="EQ88" i="1"/>
  <c r="EQ98" i="1"/>
  <c r="EQ80" i="1"/>
  <c r="EQ109" i="1"/>
  <c r="EQ66" i="1"/>
  <c r="EQ95" i="1"/>
  <c r="EQ106" i="1"/>
  <c r="EQ81" i="1"/>
  <c r="EQ97" i="1"/>
  <c r="EQ72" i="1"/>
  <c r="EQ99" i="1"/>
  <c r="EP61" i="1"/>
  <c r="ER46" i="1"/>
  <c r="EQ54" i="1"/>
  <c r="EQ53" i="1"/>
  <c r="EQ55" i="1"/>
  <c r="EQ52" i="1"/>
  <c r="EQ56" i="1"/>
  <c r="EQ57" i="1"/>
  <c r="EQ51" i="1"/>
  <c r="EQ58" i="1"/>
  <c r="EQ59" i="1"/>
  <c r="EQ49" i="1"/>
  <c r="EQ60" i="1"/>
  <c r="EQ50" i="1"/>
  <c r="EQ48" i="1"/>
  <c r="EQ47" i="1"/>
  <c r="ER1" i="1"/>
  <c r="EQ13" i="1"/>
  <c r="EQ30" i="1"/>
  <c r="EQ44" i="1"/>
  <c r="EQ35" i="1"/>
  <c r="EQ20" i="1"/>
  <c r="EQ7" i="1"/>
  <c r="EQ27" i="1"/>
  <c r="EQ6" i="1"/>
  <c r="EQ41" i="1"/>
  <c r="EQ21" i="1"/>
  <c r="EQ9" i="1"/>
  <c r="EQ36" i="1"/>
  <c r="EQ29" i="1"/>
  <c r="EQ24" i="1"/>
  <c r="EQ43" i="1"/>
  <c r="EQ14" i="1"/>
  <c r="EQ37" i="1"/>
  <c r="EQ16" i="1"/>
  <c r="EQ22" i="1"/>
  <c r="EQ3" i="1"/>
  <c r="EQ32" i="1"/>
  <c r="EQ39" i="1"/>
  <c r="EQ10" i="1"/>
  <c r="EQ17" i="1"/>
  <c r="EQ25" i="1"/>
  <c r="EQ4" i="1"/>
  <c r="EQ12" i="1"/>
  <c r="EQ76" i="1"/>
  <c r="EQ19" i="1"/>
  <c r="EQ34" i="1"/>
  <c r="EQ28" i="1"/>
  <c r="EQ42" i="1"/>
  <c r="EQ33" i="1"/>
  <c r="EQ40" i="1"/>
  <c r="EQ11" i="1"/>
  <c r="EQ5" i="1"/>
  <c r="EQ18" i="1"/>
  <c r="EQ26" i="1"/>
  <c r="ES63" i="1" l="1"/>
  <c r="ER101" i="1"/>
  <c r="ER111" i="1"/>
  <c r="ER103" i="1"/>
  <c r="ER84" i="1"/>
  <c r="ER83" i="1"/>
  <c r="ER85" i="1"/>
  <c r="ER70" i="1"/>
  <c r="ER69" i="1"/>
  <c r="ER77" i="1"/>
  <c r="ER102" i="1"/>
  <c r="ER92" i="1"/>
  <c r="ER93" i="1"/>
  <c r="ER112" i="1"/>
  <c r="ER108" i="1"/>
  <c r="ER89" i="1"/>
  <c r="ER74" i="1"/>
  <c r="ER73" i="1"/>
  <c r="ER87" i="1"/>
  <c r="ER79" i="1"/>
  <c r="ER65" i="1"/>
  <c r="ER96" i="1"/>
  <c r="ER105" i="1"/>
  <c r="ER107" i="1"/>
  <c r="ER110" i="1"/>
  <c r="ER91" i="1"/>
  <c r="ER90" i="1"/>
  <c r="ER68" i="1"/>
  <c r="ER67" i="1"/>
  <c r="ER82" i="1"/>
  <c r="ER75" i="1"/>
  <c r="ER100" i="1"/>
  <c r="ER88" i="1"/>
  <c r="ER80" i="1"/>
  <c r="ER98" i="1"/>
  <c r="ER109" i="1"/>
  <c r="ER66" i="1"/>
  <c r="ER95" i="1"/>
  <c r="ER81" i="1"/>
  <c r="ER106" i="1"/>
  <c r="ER97" i="1"/>
  <c r="ER72" i="1"/>
  <c r="ER99" i="1"/>
  <c r="EQ125" i="1"/>
  <c r="ES113" i="1"/>
  <c r="ER114" i="1"/>
  <c r="ER123" i="1"/>
  <c r="ER115" i="1"/>
  <c r="ER124" i="1"/>
  <c r="ER116" i="1"/>
  <c r="ER117" i="1"/>
  <c r="ER119" i="1"/>
  <c r="ER120" i="1"/>
  <c r="ER121" i="1"/>
  <c r="ER118" i="1"/>
  <c r="ER122" i="1"/>
  <c r="ES1" i="1"/>
  <c r="ER13" i="1"/>
  <c r="ER44" i="1"/>
  <c r="ER35" i="1"/>
  <c r="ER7" i="1"/>
  <c r="ER30" i="1"/>
  <c r="ER20" i="1"/>
  <c r="ER27" i="1"/>
  <c r="ER6" i="1"/>
  <c r="ER41" i="1"/>
  <c r="ER9" i="1"/>
  <c r="ER21" i="1"/>
  <c r="ER36" i="1"/>
  <c r="ER24" i="1"/>
  <c r="ER29" i="1"/>
  <c r="ER14" i="1"/>
  <c r="ER43" i="1"/>
  <c r="ER37" i="1"/>
  <c r="ER16" i="1"/>
  <c r="ER22" i="1"/>
  <c r="ER3" i="1"/>
  <c r="ER32" i="1"/>
  <c r="ER39" i="1"/>
  <c r="ER10" i="1"/>
  <c r="ER17" i="1"/>
  <c r="ER25" i="1"/>
  <c r="ER4" i="1"/>
  <c r="ER76" i="1"/>
  <c r="ER12" i="1"/>
  <c r="ER19" i="1"/>
  <c r="ER34" i="1"/>
  <c r="ER28" i="1"/>
  <c r="ER42" i="1"/>
  <c r="ER33" i="1"/>
  <c r="ER40" i="1"/>
  <c r="ER11" i="1"/>
  <c r="ER18" i="1"/>
  <c r="ER5" i="1"/>
  <c r="ER26" i="1"/>
  <c r="EQ61" i="1"/>
  <c r="ER59" i="1"/>
  <c r="ER55" i="1"/>
  <c r="ES46" i="1"/>
  <c r="ER52" i="1"/>
  <c r="ER56" i="1"/>
  <c r="ER60" i="1"/>
  <c r="ER53" i="1"/>
  <c r="ER49" i="1"/>
  <c r="ER57" i="1"/>
  <c r="ER54" i="1"/>
  <c r="ER50" i="1"/>
  <c r="ER58" i="1"/>
  <c r="ER51" i="1"/>
  <c r="ER48" i="1"/>
  <c r="ER47" i="1"/>
  <c r="ER125" i="1" l="1"/>
  <c r="ET113" i="1"/>
  <c r="ES114" i="1"/>
  <c r="ES123" i="1"/>
  <c r="ES115" i="1"/>
  <c r="ES116" i="1"/>
  <c r="ES124" i="1"/>
  <c r="ES117" i="1"/>
  <c r="ES119" i="1"/>
  <c r="ES118" i="1"/>
  <c r="ES121" i="1"/>
  <c r="ES120" i="1"/>
  <c r="ES122" i="1"/>
  <c r="ET63" i="1"/>
  <c r="ES103" i="1"/>
  <c r="ES84" i="1"/>
  <c r="ES111" i="1"/>
  <c r="ES101" i="1"/>
  <c r="ES85" i="1"/>
  <c r="ES69" i="1"/>
  <c r="ES70" i="1"/>
  <c r="ES77" i="1"/>
  <c r="ES83" i="1"/>
  <c r="ES102" i="1"/>
  <c r="ES112" i="1"/>
  <c r="ES92" i="1"/>
  <c r="ES93" i="1"/>
  <c r="ES108" i="1"/>
  <c r="ES89" i="1"/>
  <c r="ES74" i="1"/>
  <c r="ES73" i="1"/>
  <c r="ES87" i="1"/>
  <c r="ES79" i="1"/>
  <c r="ES65" i="1"/>
  <c r="ES96" i="1"/>
  <c r="ES105" i="1"/>
  <c r="ES107" i="1"/>
  <c r="ES110" i="1"/>
  <c r="ES91" i="1"/>
  <c r="ES90" i="1"/>
  <c r="ES68" i="1"/>
  <c r="ES67" i="1"/>
  <c r="ES75" i="1"/>
  <c r="ES100" i="1"/>
  <c r="ES82" i="1"/>
  <c r="ES88" i="1"/>
  <c r="ES98" i="1"/>
  <c r="ES80" i="1"/>
  <c r="ES66" i="1"/>
  <c r="ES109" i="1"/>
  <c r="ES95" i="1"/>
  <c r="ES106" i="1"/>
  <c r="ES97" i="1"/>
  <c r="ES81" i="1"/>
  <c r="ES72" i="1"/>
  <c r="ES99" i="1"/>
  <c r="ER61" i="1"/>
  <c r="ES60" i="1"/>
  <c r="ES52" i="1"/>
  <c r="ES49" i="1"/>
  <c r="ES56" i="1"/>
  <c r="ES50" i="1"/>
  <c r="ES58" i="1"/>
  <c r="ES57" i="1"/>
  <c r="ES53" i="1"/>
  <c r="ES54" i="1"/>
  <c r="ET46" i="1"/>
  <c r="ES51" i="1"/>
  <c r="ES59" i="1"/>
  <c r="ES55" i="1"/>
  <c r="ES48" i="1"/>
  <c r="ES47" i="1"/>
  <c r="ET1" i="1"/>
  <c r="ES20" i="1"/>
  <c r="ES35" i="1"/>
  <c r="ES30" i="1"/>
  <c r="ES44" i="1"/>
  <c r="ES7" i="1"/>
  <c r="ES13" i="1"/>
  <c r="ES27" i="1"/>
  <c r="ES41" i="1"/>
  <c r="ES6" i="1"/>
  <c r="ES21" i="1"/>
  <c r="ES9" i="1"/>
  <c r="ES29" i="1"/>
  <c r="ES36" i="1"/>
  <c r="ES24" i="1"/>
  <c r="ES14" i="1"/>
  <c r="ES43" i="1"/>
  <c r="ES16" i="1"/>
  <c r="ES37" i="1"/>
  <c r="ES22" i="1"/>
  <c r="ES3" i="1"/>
  <c r="ES32" i="1"/>
  <c r="ES39" i="1"/>
  <c r="ES10" i="1"/>
  <c r="ES17" i="1"/>
  <c r="ES25" i="1"/>
  <c r="ES4" i="1"/>
  <c r="ES76" i="1"/>
  <c r="ES12" i="1"/>
  <c r="ES19" i="1"/>
  <c r="ES34" i="1"/>
  <c r="ES28" i="1"/>
  <c r="ES42" i="1"/>
  <c r="ES33" i="1"/>
  <c r="ES40" i="1"/>
  <c r="ES11" i="1"/>
  <c r="ES5" i="1"/>
  <c r="ES18" i="1"/>
  <c r="ES26" i="1"/>
  <c r="EU63" i="1" l="1"/>
  <c r="ET111" i="1"/>
  <c r="ET84" i="1"/>
  <c r="ET101" i="1"/>
  <c r="ET103" i="1"/>
  <c r="ET83" i="1"/>
  <c r="ET77" i="1"/>
  <c r="ET69" i="1"/>
  <c r="ET85" i="1"/>
  <c r="ET70" i="1"/>
  <c r="ET102" i="1"/>
  <c r="ET92" i="1"/>
  <c r="ET112" i="1"/>
  <c r="ET93" i="1"/>
  <c r="ET108" i="1"/>
  <c r="ET89" i="1"/>
  <c r="ET74" i="1"/>
  <c r="ET73" i="1"/>
  <c r="ET87" i="1"/>
  <c r="ET79" i="1"/>
  <c r="ET65" i="1"/>
  <c r="ET105" i="1"/>
  <c r="ET96" i="1"/>
  <c r="ET107" i="1"/>
  <c r="ET91" i="1"/>
  <c r="ET110" i="1"/>
  <c r="ET90" i="1"/>
  <c r="ET68" i="1"/>
  <c r="ET67" i="1"/>
  <c r="ET75" i="1"/>
  <c r="ET100" i="1"/>
  <c r="ET82" i="1"/>
  <c r="ET88" i="1"/>
  <c r="ET98" i="1"/>
  <c r="ET80" i="1"/>
  <c r="ET109" i="1"/>
  <c r="ET66" i="1"/>
  <c r="ET95" i="1"/>
  <c r="ET81" i="1"/>
  <c r="ET97" i="1"/>
  <c r="ET106" i="1"/>
  <c r="ET72" i="1"/>
  <c r="ET99" i="1"/>
  <c r="ES125" i="1"/>
  <c r="EU113" i="1"/>
  <c r="ET114" i="1"/>
  <c r="ET115" i="1"/>
  <c r="ET123" i="1"/>
  <c r="ET117" i="1"/>
  <c r="ET124" i="1"/>
  <c r="ET116" i="1"/>
  <c r="ET119" i="1"/>
  <c r="ET118" i="1"/>
  <c r="ET121" i="1"/>
  <c r="ET120" i="1"/>
  <c r="ET122" i="1"/>
  <c r="ES61" i="1"/>
  <c r="EU46" i="1"/>
  <c r="ET52" i="1"/>
  <c r="ET56" i="1"/>
  <c r="ET60" i="1"/>
  <c r="ET53" i="1"/>
  <c r="ET49" i="1"/>
  <c r="ET50" i="1"/>
  <c r="ET57" i="1"/>
  <c r="ET58" i="1"/>
  <c r="ET54" i="1"/>
  <c r="ET51" i="1"/>
  <c r="ET55" i="1"/>
  <c r="ET59" i="1"/>
  <c r="ET48" i="1"/>
  <c r="ET47" i="1"/>
  <c r="EU1" i="1"/>
  <c r="ET7" i="1"/>
  <c r="ET44" i="1"/>
  <c r="ET13" i="1"/>
  <c r="ET35" i="1"/>
  <c r="ET30" i="1"/>
  <c r="ET20" i="1"/>
  <c r="ET27" i="1"/>
  <c r="ET6" i="1"/>
  <c r="ET41" i="1"/>
  <c r="ET9" i="1"/>
  <c r="ET21" i="1"/>
  <c r="ET24" i="1"/>
  <c r="ET29" i="1"/>
  <c r="ET36" i="1"/>
  <c r="ET43" i="1"/>
  <c r="ET14" i="1"/>
  <c r="ET37" i="1"/>
  <c r="ET16" i="1"/>
  <c r="ET22" i="1"/>
  <c r="ET3" i="1"/>
  <c r="ET32" i="1"/>
  <c r="ET39" i="1"/>
  <c r="ET10" i="1"/>
  <c r="ET17" i="1"/>
  <c r="ET25" i="1"/>
  <c r="ET4" i="1"/>
  <c r="ET12" i="1"/>
  <c r="ET76" i="1"/>
  <c r="ET19" i="1"/>
  <c r="ET34" i="1"/>
  <c r="ET28" i="1"/>
  <c r="ET42" i="1"/>
  <c r="ET33" i="1"/>
  <c r="ET40" i="1"/>
  <c r="ET11" i="1"/>
  <c r="ET18" i="1"/>
  <c r="ET5" i="1"/>
  <c r="ET26" i="1"/>
  <c r="ET125" i="1" l="1"/>
  <c r="EU114" i="1"/>
  <c r="EU115" i="1"/>
  <c r="EU123" i="1"/>
  <c r="EU124" i="1"/>
  <c r="EU116" i="1"/>
  <c r="EU117" i="1"/>
  <c r="EU118" i="1"/>
  <c r="EU120" i="1"/>
  <c r="EU119" i="1"/>
  <c r="EU121" i="1"/>
  <c r="EU122" i="1"/>
  <c r="EU101" i="1"/>
  <c r="EU84" i="1"/>
  <c r="EU111" i="1"/>
  <c r="EU103" i="1"/>
  <c r="EU85" i="1"/>
  <c r="EU77" i="1"/>
  <c r="EU70" i="1"/>
  <c r="EU102" i="1"/>
  <c r="EU83" i="1"/>
  <c r="EU69" i="1"/>
  <c r="EU92" i="1"/>
  <c r="EU93" i="1"/>
  <c r="EU112" i="1"/>
  <c r="EU108" i="1"/>
  <c r="EU89" i="1"/>
  <c r="EU74" i="1"/>
  <c r="EU73" i="1"/>
  <c r="EU87" i="1"/>
  <c r="EU79" i="1"/>
  <c r="EU65" i="1"/>
  <c r="EU105" i="1"/>
  <c r="EU96" i="1"/>
  <c r="EU107" i="1"/>
  <c r="EU110" i="1"/>
  <c r="EU91" i="1"/>
  <c r="EU90" i="1"/>
  <c r="EU68" i="1"/>
  <c r="EU67" i="1"/>
  <c r="EU82" i="1"/>
  <c r="EU75" i="1"/>
  <c r="EU100" i="1"/>
  <c r="EU88" i="1"/>
  <c r="EU80" i="1"/>
  <c r="EU98" i="1"/>
  <c r="EU66" i="1"/>
  <c r="EU109" i="1"/>
  <c r="EU95" i="1"/>
  <c r="EU97" i="1"/>
  <c r="EU106" i="1"/>
  <c r="EU81" i="1"/>
  <c r="EU72" i="1"/>
  <c r="EU99" i="1"/>
  <c r="ET61" i="1"/>
  <c r="EU50" i="1"/>
  <c r="EU51" i="1"/>
  <c r="EU60" i="1"/>
  <c r="EU54" i="1"/>
  <c r="EU55" i="1"/>
  <c r="EU56" i="1"/>
  <c r="EU49" i="1"/>
  <c r="EU59" i="1"/>
  <c r="EU57" i="1"/>
  <c r="EU52" i="1"/>
  <c r="EU53" i="1"/>
  <c r="EU58" i="1"/>
  <c r="EU47" i="1"/>
  <c r="EU48" i="1"/>
  <c r="EU3" i="1"/>
  <c r="EU7" i="1"/>
  <c r="EU35" i="1"/>
  <c r="EU30" i="1"/>
  <c r="EU44" i="1"/>
  <c r="EU20" i="1"/>
  <c r="EU13" i="1"/>
  <c r="EU27" i="1"/>
  <c r="EU41" i="1"/>
  <c r="EU6" i="1"/>
  <c r="EU21" i="1"/>
  <c r="EU9" i="1"/>
  <c r="EU24" i="1"/>
  <c r="EU36" i="1"/>
  <c r="EU29" i="1"/>
  <c r="EU43" i="1"/>
  <c r="EU14" i="1"/>
  <c r="EU37" i="1"/>
  <c r="EU16" i="1"/>
  <c r="EU22" i="1"/>
  <c r="EU32" i="1"/>
  <c r="EU39" i="1"/>
  <c r="EU10" i="1"/>
  <c r="EU17" i="1"/>
  <c r="EU25" i="1"/>
  <c r="EU4" i="1"/>
  <c r="EU76" i="1"/>
  <c r="EU12" i="1"/>
  <c r="EU19" i="1"/>
  <c r="EU34" i="1"/>
  <c r="EU28" i="1"/>
  <c r="EU42" i="1"/>
  <c r="EU33" i="1"/>
  <c r="EU40" i="1"/>
  <c r="EU11" i="1"/>
  <c r="EU18" i="1"/>
  <c r="EU5" i="1"/>
  <c r="EU26" i="1"/>
  <c r="EU125" i="1" l="1"/>
  <c r="EU61" i="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<sst xmlns="http://schemas.openxmlformats.org/spreadsheetml/2006/main" count="11086" uniqueCount="2698">
  <si>
    <t>U17M</t>
  </si>
  <si>
    <t>Final</t>
  </si>
  <si>
    <t>LONG JUMP</t>
  </si>
  <si>
    <t>F26</t>
  </si>
  <si>
    <t>U13G</t>
  </si>
  <si>
    <t>SHOT</t>
  </si>
  <si>
    <t>F25</t>
  </si>
  <si>
    <t>U20W</t>
  </si>
  <si>
    <t>POLE VAULT</t>
  </si>
  <si>
    <t>F24</t>
  </si>
  <si>
    <t>U17W</t>
  </si>
  <si>
    <t>F23</t>
  </si>
  <si>
    <t>U15G</t>
  </si>
  <si>
    <t>F22</t>
  </si>
  <si>
    <t>U15B</t>
  </si>
  <si>
    <t>U13B</t>
  </si>
  <si>
    <t>F20</t>
  </si>
  <si>
    <t>HIGH JUMP</t>
  </si>
  <si>
    <t>F16</t>
  </si>
  <si>
    <t>TRIALS</t>
  </si>
  <si>
    <t>Event</t>
  </si>
  <si>
    <t>Call Room</t>
  </si>
  <si>
    <t>200m</t>
  </si>
  <si>
    <t>U20M</t>
  </si>
  <si>
    <t>60m Hurdles</t>
  </si>
  <si>
    <t>Heats</t>
  </si>
  <si>
    <t>F12</t>
  </si>
  <si>
    <t>F11</t>
  </si>
  <si>
    <t>F10</t>
  </si>
  <si>
    <t>F09</t>
  </si>
  <si>
    <t>F08</t>
  </si>
  <si>
    <t>F07</t>
  </si>
  <si>
    <t>F06</t>
  </si>
  <si>
    <t>F05</t>
  </si>
  <si>
    <t>F04</t>
  </si>
  <si>
    <t>F03</t>
  </si>
  <si>
    <t>TRIPLE JUMP</t>
  </si>
  <si>
    <t>F02</t>
  </si>
  <si>
    <t>F01</t>
  </si>
  <si>
    <t>60m</t>
  </si>
  <si>
    <t>400m</t>
  </si>
  <si>
    <t>800m</t>
  </si>
  <si>
    <t>1500m</t>
  </si>
  <si>
    <t>T16</t>
  </si>
  <si>
    <t>T15</t>
  </si>
  <si>
    <t>T14</t>
  </si>
  <si>
    <t>T13</t>
  </si>
  <si>
    <t>T12</t>
  </si>
  <si>
    <t>T11</t>
  </si>
  <si>
    <t>T10</t>
  </si>
  <si>
    <t>T09</t>
  </si>
  <si>
    <t>T08</t>
  </si>
  <si>
    <t>T07</t>
  </si>
  <si>
    <t>T06</t>
  </si>
  <si>
    <t>T05</t>
  </si>
  <si>
    <t>T04</t>
  </si>
  <si>
    <t>T03</t>
  </si>
  <si>
    <t>T02</t>
  </si>
  <si>
    <t>T01</t>
  </si>
  <si>
    <t>AGE</t>
  </si>
  <si>
    <t>Round</t>
  </si>
  <si>
    <t>Seeding</t>
  </si>
  <si>
    <t>FIELD</t>
  </si>
  <si>
    <t>TRACK</t>
  </si>
  <si>
    <t>Entries</t>
  </si>
  <si>
    <t>final call</t>
  </si>
  <si>
    <t>Officials Required</t>
  </si>
  <si>
    <t>HURDLES</t>
  </si>
  <si>
    <t>800M PER RACE</t>
  </si>
  <si>
    <t>1500M PER RACE</t>
  </si>
  <si>
    <t>HJ</t>
  </si>
  <si>
    <t>PV</t>
  </si>
  <si>
    <t>CALL ROOM</t>
  </si>
  <si>
    <t>Registration</t>
  </si>
  <si>
    <t>PER RACE</t>
  </si>
  <si>
    <t>TIMESCALE</t>
  </si>
  <si>
    <t>TIME PER TRIAL</t>
  </si>
  <si>
    <t>Officials Req</t>
  </si>
  <si>
    <t>Area</t>
  </si>
  <si>
    <t>Start</t>
  </si>
  <si>
    <t>End</t>
  </si>
  <si>
    <t>pools</t>
  </si>
  <si>
    <t>Shot</t>
  </si>
  <si>
    <t>Long Jump</t>
  </si>
  <si>
    <t>Pole Vault</t>
  </si>
  <si>
    <t>High Jump</t>
  </si>
  <si>
    <t>Triple Jump</t>
  </si>
  <si>
    <t>W/Up Time</t>
  </si>
  <si>
    <t>W/Up Start Time</t>
  </si>
  <si>
    <t>Event Time</t>
  </si>
  <si>
    <t>Celing Time</t>
  </si>
  <si>
    <t>Infield Pit</t>
  </si>
  <si>
    <t>PV Bed</t>
  </si>
  <si>
    <t>Circle 1</t>
  </si>
  <si>
    <t>HJ Bed 1</t>
  </si>
  <si>
    <t>HJ Bed 2</t>
  </si>
  <si>
    <t>60m Final</t>
  </si>
  <si>
    <t>400m Final</t>
  </si>
  <si>
    <t>800m Final</t>
  </si>
  <si>
    <t>200m Final</t>
  </si>
  <si>
    <t>1500m Straight Final</t>
  </si>
  <si>
    <t>800m Straight Final</t>
  </si>
  <si>
    <t>60m Hurdles Straight Final</t>
  </si>
  <si>
    <t>60m Hurdles Final</t>
  </si>
  <si>
    <t>Age 
Groups</t>
  </si>
  <si>
    <t>Track 
Time</t>
  </si>
  <si>
    <t>800m Time Trial</t>
  </si>
  <si>
    <t>60m Heats</t>
  </si>
  <si>
    <t>800m Heats</t>
  </si>
  <si>
    <t>400m Heats</t>
  </si>
  <si>
    <t>Outfield pit</t>
  </si>
  <si>
    <t>Submitted availability</t>
  </si>
  <si>
    <t>Warm Up 
Trials x 2</t>
  </si>
  <si>
    <t>200m Heats</t>
  </si>
  <si>
    <t>200m Semi Final</t>
  </si>
  <si>
    <t>60m Hurdles Heats</t>
  </si>
  <si>
    <t>1500m Time Trial</t>
  </si>
  <si>
    <t>Register 
By</t>
  </si>
  <si>
    <t xml:space="preserve">Call 
Room </t>
  </si>
  <si>
    <t>In 
Time</t>
  </si>
  <si>
    <t>Out 
Time</t>
  </si>
  <si>
    <t>Field 
Time</t>
  </si>
  <si>
    <t>Event
No</t>
  </si>
  <si>
    <t>ACTUAL
ENTRY</t>
  </si>
  <si>
    <t>ACTUAL
HEATS</t>
  </si>
  <si>
    <t>ACTUAL 
ENTRY</t>
  </si>
  <si>
    <t>max numbers Per Race</t>
  </si>
  <si>
    <t>Time
Taken</t>
  </si>
  <si>
    <t>Recovery</t>
  </si>
  <si>
    <t>END 
TIME</t>
  </si>
  <si>
    <t>SUNDAY</t>
  </si>
  <si>
    <t>Age Group</t>
  </si>
  <si>
    <t>Date of Birth</t>
  </si>
  <si>
    <t>Harry</t>
  </si>
  <si>
    <t>Benjamin</t>
  </si>
  <si>
    <t>Leon</t>
  </si>
  <si>
    <t>Ryan</t>
  </si>
  <si>
    <t>Sam</t>
  </si>
  <si>
    <t>Ben</t>
  </si>
  <si>
    <t>Liam</t>
  </si>
  <si>
    <t>Joshua</t>
  </si>
  <si>
    <t>Iwan</t>
  </si>
  <si>
    <t>William</t>
  </si>
  <si>
    <t>Davies</t>
  </si>
  <si>
    <t>Samuel</t>
  </si>
  <si>
    <t>Thomas</t>
  </si>
  <si>
    <t>Jacob</t>
  </si>
  <si>
    <t>Oliver</t>
  </si>
  <si>
    <t>Elford</t>
  </si>
  <si>
    <t>Evans</t>
  </si>
  <si>
    <t>Lewis</t>
  </si>
  <si>
    <t>Owen</t>
  </si>
  <si>
    <t>James</t>
  </si>
  <si>
    <t>Jack</t>
  </si>
  <si>
    <t>Daniel</t>
  </si>
  <si>
    <t>Hawker</t>
  </si>
  <si>
    <t>Hillman</t>
  </si>
  <si>
    <t>Joe</t>
  </si>
  <si>
    <t>Hopkins</t>
  </si>
  <si>
    <t>Dylan</t>
  </si>
  <si>
    <t>Morgan</t>
  </si>
  <si>
    <t>Jackson</t>
  </si>
  <si>
    <t>Jacobs</t>
  </si>
  <si>
    <t>Jones</t>
  </si>
  <si>
    <t>Lloyd</t>
  </si>
  <si>
    <t>Keen Williams</t>
  </si>
  <si>
    <t>Lee</t>
  </si>
  <si>
    <t>Rhys</t>
  </si>
  <si>
    <t>Miles</t>
  </si>
  <si>
    <t>O'Brien</t>
  </si>
  <si>
    <t>Organ</t>
  </si>
  <si>
    <t>Aneurin</t>
  </si>
  <si>
    <t>Paterson</t>
  </si>
  <si>
    <t>Phillips</t>
  </si>
  <si>
    <t>Price</t>
  </si>
  <si>
    <t>Matthew</t>
  </si>
  <si>
    <t>Reynolds</t>
  </si>
  <si>
    <t>Roberts</t>
  </si>
  <si>
    <t>Rhodri</t>
  </si>
  <si>
    <t>Stark</t>
  </si>
  <si>
    <t>Leo</t>
  </si>
  <si>
    <t>Charlie</t>
  </si>
  <si>
    <t>Taylor</t>
  </si>
  <si>
    <t>Thompson</t>
  </si>
  <si>
    <t>Watkins</t>
  </si>
  <si>
    <t>Callum</t>
  </si>
  <si>
    <t>Webb</t>
  </si>
  <si>
    <t>Williams</t>
  </si>
  <si>
    <t>Tom</t>
  </si>
  <si>
    <t>Lucy</t>
  </si>
  <si>
    <t>Evie</t>
  </si>
  <si>
    <t>Olivia</t>
  </si>
  <si>
    <t>Lily</t>
  </si>
  <si>
    <t>Ellie</t>
  </si>
  <si>
    <t>Amy</t>
  </si>
  <si>
    <t>Beynon</t>
  </si>
  <si>
    <t>Nia</t>
  </si>
  <si>
    <t>Amelia</t>
  </si>
  <si>
    <t>Ella</t>
  </si>
  <si>
    <t>Zoe</t>
  </si>
  <si>
    <t>Katie</t>
  </si>
  <si>
    <t>Aimee</t>
  </si>
  <si>
    <t>Emily</t>
  </si>
  <si>
    <t>Alice</t>
  </si>
  <si>
    <t>Sophie</t>
  </si>
  <si>
    <t>Carys</t>
  </si>
  <si>
    <t>Edwards</t>
  </si>
  <si>
    <t>Lili</t>
  </si>
  <si>
    <t>Grace</t>
  </si>
  <si>
    <t>Jessica</t>
  </si>
  <si>
    <t>Hannah</t>
  </si>
  <si>
    <t>Rebecca</t>
  </si>
  <si>
    <t>Chloe</t>
  </si>
  <si>
    <t>Seren</t>
  </si>
  <si>
    <t>Griffiths</t>
  </si>
  <si>
    <t>Lauren</t>
  </si>
  <si>
    <t>Megan</t>
  </si>
  <si>
    <t>Harris</t>
  </si>
  <si>
    <t>Hill</t>
  </si>
  <si>
    <t>Bethan</t>
  </si>
  <si>
    <t>Ellie-Rose</t>
  </si>
  <si>
    <t>Isaac</t>
  </si>
  <si>
    <t>Jenkins</t>
  </si>
  <si>
    <t>Niamh</t>
  </si>
  <si>
    <t>Caitlin</t>
  </si>
  <si>
    <t>Caitlyn</t>
  </si>
  <si>
    <t>Emmanuella</t>
  </si>
  <si>
    <t>Kone</t>
  </si>
  <si>
    <t>Kirsty</t>
  </si>
  <si>
    <t>Law</t>
  </si>
  <si>
    <t>Charlotte</t>
  </si>
  <si>
    <t>Sarah</t>
  </si>
  <si>
    <t>Mapps</t>
  </si>
  <si>
    <t>Macey</t>
  </si>
  <si>
    <t>Morris</t>
  </si>
  <si>
    <t>Penny</t>
  </si>
  <si>
    <t>Beca</t>
  </si>
  <si>
    <t>Simmonite</t>
  </si>
  <si>
    <t>Georgia</t>
  </si>
  <si>
    <t>Isabel</t>
  </si>
  <si>
    <t>Molly</t>
  </si>
  <si>
    <t>Wintle</t>
  </si>
  <si>
    <t>3000m</t>
  </si>
  <si>
    <t>Nathan</t>
  </si>
  <si>
    <t>Payne</t>
  </si>
  <si>
    <t>Cook</t>
  </si>
  <si>
    <t>Madeleine</t>
  </si>
  <si>
    <t>Alexander</t>
  </si>
  <si>
    <t>Murathodzic</t>
  </si>
  <si>
    <t>Lowri</t>
  </si>
  <si>
    <t>Callow</t>
  </si>
  <si>
    <t>Aaron</t>
  </si>
  <si>
    <t>Moli</t>
  </si>
  <si>
    <t>Greenman</t>
  </si>
  <si>
    <t>Riley</t>
  </si>
  <si>
    <t>Jolly</t>
  </si>
  <si>
    <t>Aled</t>
  </si>
  <si>
    <t>Gracie</t>
  </si>
  <si>
    <t>Mark</t>
  </si>
  <si>
    <t>Mellor</t>
  </si>
  <si>
    <t>Kyle</t>
  </si>
  <si>
    <t>Ieuan</t>
  </si>
  <si>
    <t>Hosgood</t>
  </si>
  <si>
    <t>Dawes</t>
  </si>
  <si>
    <t>Abigail</t>
  </si>
  <si>
    <t>Mountford</t>
  </si>
  <si>
    <t>Campion</t>
  </si>
  <si>
    <t>Owain</t>
  </si>
  <si>
    <t>Lloyd Hughes</t>
  </si>
  <si>
    <t>Gabrielle</t>
  </si>
  <si>
    <t>Fakande</t>
  </si>
  <si>
    <t>Maguire</t>
  </si>
  <si>
    <t>Church</t>
  </si>
  <si>
    <t>Maddi</t>
  </si>
  <si>
    <t>Hamer</t>
  </si>
  <si>
    <t>TJ/PV</t>
  </si>
  <si>
    <t>Gender</t>
  </si>
  <si>
    <t>Kara</t>
  </si>
  <si>
    <t>Bennett</t>
  </si>
  <si>
    <t>Clark</t>
  </si>
  <si>
    <t>Ellis</t>
  </si>
  <si>
    <t>Powell</t>
  </si>
  <si>
    <t>George</t>
  </si>
  <si>
    <t>Erin Beth</t>
  </si>
  <si>
    <t>Knoyle</t>
  </si>
  <si>
    <t>Hancock</t>
  </si>
  <si>
    <t>Iolo</t>
  </si>
  <si>
    <t>Pierce</t>
  </si>
  <si>
    <t>Cameron</t>
  </si>
  <si>
    <t>Lawrence</t>
  </si>
  <si>
    <t>Imogen</t>
  </si>
  <si>
    <t>Eva</t>
  </si>
  <si>
    <t>Spencer</t>
  </si>
  <si>
    <t>Elina</t>
  </si>
  <si>
    <t>Dineen</t>
  </si>
  <si>
    <t>Wilcock</t>
  </si>
  <si>
    <t>jones</t>
  </si>
  <si>
    <t>Sanders</t>
  </si>
  <si>
    <t>Louis</t>
  </si>
  <si>
    <t>Anya</t>
  </si>
  <si>
    <t>Cai</t>
  </si>
  <si>
    <t>Catrin</t>
  </si>
  <si>
    <t>Prosser</t>
  </si>
  <si>
    <t>Molloy</t>
  </si>
  <si>
    <t>Shay</t>
  </si>
  <si>
    <t>Hardman</t>
  </si>
  <si>
    <t>Sadie</t>
  </si>
  <si>
    <t>Graham-Mulvaney</t>
  </si>
  <si>
    <t>Osian</t>
  </si>
  <si>
    <t>Ela</t>
  </si>
  <si>
    <t>Davis</t>
  </si>
  <si>
    <t>Aitchison</t>
  </si>
  <si>
    <t>Steffan</t>
  </si>
  <si>
    <t>Ffion</t>
  </si>
  <si>
    <t>Kahlen</t>
  </si>
  <si>
    <t>Freiya</t>
  </si>
  <si>
    <t>Charles</t>
  </si>
  <si>
    <t>Loweth</t>
  </si>
  <si>
    <t>Gabby</t>
  </si>
  <si>
    <t>Dickinson</t>
  </si>
  <si>
    <t>Dafydd</t>
  </si>
  <si>
    <t>Aharon</t>
  </si>
  <si>
    <t>Stockley-Jones</t>
  </si>
  <si>
    <t>Gregson</t>
  </si>
  <si>
    <t>Ellie-May</t>
  </si>
  <si>
    <t>John</t>
  </si>
  <si>
    <t>Petherbridge</t>
  </si>
  <si>
    <t>Henry</t>
  </si>
  <si>
    <t>Clayton</t>
  </si>
  <si>
    <t>Marsden</t>
  </si>
  <si>
    <t>Cordelia</t>
  </si>
  <si>
    <t>Goodger</t>
  </si>
  <si>
    <t>Evan</t>
  </si>
  <si>
    <t>Jamie</t>
  </si>
  <si>
    <t>Holland</t>
  </si>
  <si>
    <t>Zak</t>
  </si>
  <si>
    <t>Wall</t>
  </si>
  <si>
    <t>Millie</t>
  </si>
  <si>
    <t>Theo</t>
  </si>
  <si>
    <t>Oshisanya</t>
  </si>
  <si>
    <t>Joseff</t>
  </si>
  <si>
    <t>Alyssa</t>
  </si>
  <si>
    <t>Fitzgerald</t>
  </si>
  <si>
    <t>Vincent</t>
  </si>
  <si>
    <t>Mitchell</t>
  </si>
  <si>
    <t>Strevens</t>
  </si>
  <si>
    <t>Joseph</t>
  </si>
  <si>
    <t>Clarke</t>
  </si>
  <si>
    <t>Jeziah</t>
  </si>
  <si>
    <t>Walmsley</t>
  </si>
  <si>
    <t>Ethan</t>
  </si>
  <si>
    <t>Breeze</t>
  </si>
  <si>
    <t>BEN</t>
  </si>
  <si>
    <t>Topp</t>
  </si>
  <si>
    <t>Harriet</t>
  </si>
  <si>
    <t>Parry</t>
  </si>
  <si>
    <t>Tianna</t>
  </si>
  <si>
    <t>Teisar</t>
  </si>
  <si>
    <t>Garin</t>
  </si>
  <si>
    <t>Meredith</t>
  </si>
  <si>
    <t>Wayte</t>
  </si>
  <si>
    <t>Ford</t>
  </si>
  <si>
    <t>Ruby</t>
  </si>
  <si>
    <t>Fenwick</t>
  </si>
  <si>
    <t>Luke</t>
  </si>
  <si>
    <t>Gawthorn</t>
  </si>
  <si>
    <t>Clarkson</t>
  </si>
  <si>
    <t>Matilda</t>
  </si>
  <si>
    <t>Quick</t>
  </si>
  <si>
    <t>Ferris</t>
  </si>
  <si>
    <t>Carter</t>
  </si>
  <si>
    <t>Staples</t>
  </si>
  <si>
    <t>Llien</t>
  </si>
  <si>
    <t>Farmer</t>
  </si>
  <si>
    <t>Madison</t>
  </si>
  <si>
    <t>Paul</t>
  </si>
  <si>
    <t>Newton</t>
  </si>
  <si>
    <t>Crewe</t>
  </si>
  <si>
    <t>Jake</t>
  </si>
  <si>
    <t>Lynock</t>
  </si>
  <si>
    <t>Jac</t>
  </si>
  <si>
    <t>Maddison</t>
  </si>
  <si>
    <t>Fry</t>
  </si>
  <si>
    <t>Stephens</t>
  </si>
  <si>
    <t>Harrhy</t>
  </si>
  <si>
    <t>Grundy</t>
  </si>
  <si>
    <t>Philip</t>
  </si>
  <si>
    <t>Tyree</t>
  </si>
  <si>
    <t>Ellie-Mae</t>
  </si>
  <si>
    <t>Wainwright</t>
  </si>
  <si>
    <t>Barrett</t>
  </si>
  <si>
    <t>Nell</t>
  </si>
  <si>
    <t>Desir</t>
  </si>
  <si>
    <t>Esther</t>
  </si>
  <si>
    <t>Ciaburri</t>
  </si>
  <si>
    <t>Holly</t>
  </si>
  <si>
    <t>Guite</t>
  </si>
  <si>
    <t>Dent</t>
  </si>
  <si>
    <t>Callie</t>
  </si>
  <si>
    <t>Crystal</t>
  </si>
  <si>
    <t>Cerys</t>
  </si>
  <si>
    <t>Addam</t>
  </si>
  <si>
    <t>Bowling</t>
  </si>
  <si>
    <t>Sophia</t>
  </si>
  <si>
    <t>Reid-Thomas</t>
  </si>
  <si>
    <t>Ifan</t>
  </si>
  <si>
    <t>Bowen</t>
  </si>
  <si>
    <t>Mantle</t>
  </si>
  <si>
    <t>Palmer</t>
  </si>
  <si>
    <t>Freya</t>
  </si>
  <si>
    <t>Jenson</t>
  </si>
  <si>
    <t>Amber</t>
  </si>
  <si>
    <t>Pearn</t>
  </si>
  <si>
    <t>Akanbi-Mortimer</t>
  </si>
  <si>
    <t>Khano</t>
  </si>
  <si>
    <t>Roffey</t>
  </si>
  <si>
    <t>Gillespie</t>
  </si>
  <si>
    <t>Young</t>
  </si>
  <si>
    <t>Anna</t>
  </si>
  <si>
    <t>Mary</t>
  </si>
  <si>
    <t>Takwoingi</t>
  </si>
  <si>
    <t>Ashleigh</t>
  </si>
  <si>
    <t>Liv</t>
  </si>
  <si>
    <t>Kinnear</t>
  </si>
  <si>
    <t>Alessandro</t>
  </si>
  <si>
    <t>Jenny</t>
  </si>
  <si>
    <t>Hegde</t>
  </si>
  <si>
    <t>Onuiri</t>
  </si>
  <si>
    <t>Chadwick</t>
  </si>
  <si>
    <t>Devon</t>
  </si>
  <si>
    <t>Weymont</t>
  </si>
  <si>
    <t>Chalmers</t>
  </si>
  <si>
    <t>Lucia</t>
  </si>
  <si>
    <t>Gifford-Groves</t>
  </si>
  <si>
    <t>Jami</t>
  </si>
  <si>
    <t>Schlueter</t>
  </si>
  <si>
    <t>Macsen</t>
  </si>
  <si>
    <t>Toogood</t>
  </si>
  <si>
    <t>Andrews</t>
  </si>
  <si>
    <t>Noah</t>
  </si>
  <si>
    <t>Bradley</t>
  </si>
  <si>
    <t>Alba</t>
  </si>
  <si>
    <t>Lisk</t>
  </si>
  <si>
    <t>Adams</t>
  </si>
  <si>
    <t>Cari</t>
  </si>
  <si>
    <t>Will</t>
  </si>
  <si>
    <t>Lovejoy</t>
  </si>
  <si>
    <t>Broad</t>
  </si>
  <si>
    <t>Frances</t>
  </si>
  <si>
    <t>Mackie</t>
  </si>
  <si>
    <t>King</t>
  </si>
  <si>
    <t>Collins</t>
  </si>
  <si>
    <t>Jasmine</t>
  </si>
  <si>
    <t>Hayden</t>
  </si>
  <si>
    <t>Alys</t>
  </si>
  <si>
    <t>Grant</t>
  </si>
  <si>
    <t>Poole</t>
  </si>
  <si>
    <t>Hughes</t>
  </si>
  <si>
    <t>Ceri</t>
  </si>
  <si>
    <t>Radcliffe</t>
  </si>
  <si>
    <t>Issie</t>
  </si>
  <si>
    <t>Tustin</t>
  </si>
  <si>
    <t>Jersey</t>
  </si>
  <si>
    <t>Hollie</t>
  </si>
  <si>
    <t>Rees-Thomas</t>
  </si>
  <si>
    <t>Harries</t>
  </si>
  <si>
    <t>Harvey</t>
  </si>
  <si>
    <t>Aron</t>
  </si>
  <si>
    <t>Tugwell</t>
  </si>
  <si>
    <t>Lilly</t>
  </si>
  <si>
    <t>Oakenfull</t>
  </si>
  <si>
    <t>Vaughn</t>
  </si>
  <si>
    <t>Luca</t>
  </si>
  <si>
    <t>Logue-Fonseca</t>
  </si>
  <si>
    <t>Hale</t>
  </si>
  <si>
    <t>Brady</t>
  </si>
  <si>
    <t>Clatworthy</t>
  </si>
  <si>
    <t>Steer</t>
  </si>
  <si>
    <t>Arian</t>
  </si>
  <si>
    <t>Zac</t>
  </si>
  <si>
    <t>Casi</t>
  </si>
  <si>
    <t>Louisa</t>
  </si>
  <si>
    <t>Gwyther</t>
  </si>
  <si>
    <t>Freddie</t>
  </si>
  <si>
    <t>Webber</t>
  </si>
  <si>
    <t>Trystan</t>
  </si>
  <si>
    <t>Leech</t>
  </si>
  <si>
    <t>Trott</t>
  </si>
  <si>
    <t>Rebekah</t>
  </si>
  <si>
    <t>Pratt</t>
  </si>
  <si>
    <t>Eley</t>
  </si>
  <si>
    <t>Francesca</t>
  </si>
  <si>
    <t>Avah</t>
  </si>
  <si>
    <t>Shepperd</t>
  </si>
  <si>
    <t>Anais</t>
  </si>
  <si>
    <t>Hurley</t>
  </si>
  <si>
    <t>Godfrey</t>
  </si>
  <si>
    <t>Smele</t>
  </si>
  <si>
    <t>Loynes</t>
  </si>
  <si>
    <t>tara</t>
  </si>
  <si>
    <t>nathan</t>
  </si>
  <si>
    <t>Oscar</t>
  </si>
  <si>
    <t>Dun</t>
  </si>
  <si>
    <t>Placide</t>
  </si>
  <si>
    <t>Lyons</t>
  </si>
  <si>
    <t>Addison</t>
  </si>
  <si>
    <t>Werner</t>
  </si>
  <si>
    <t>Christina</t>
  </si>
  <si>
    <t>Griffith</t>
  </si>
  <si>
    <t>Berry</t>
  </si>
  <si>
    <t>Harley</t>
  </si>
  <si>
    <t>Type</t>
  </si>
  <si>
    <t>Menna</t>
  </si>
  <si>
    <t>Finley</t>
  </si>
  <si>
    <t>Keane</t>
  </si>
  <si>
    <t>Zara</t>
  </si>
  <si>
    <t>Bree</t>
  </si>
  <si>
    <t>Cronin</t>
  </si>
  <si>
    <t>Sinfield</t>
  </si>
  <si>
    <t>Greatrick</t>
  </si>
  <si>
    <t>Cheshire</t>
  </si>
  <si>
    <t>Thorne</t>
  </si>
  <si>
    <t>Garrett</t>
  </si>
  <si>
    <t>Nina</t>
  </si>
  <si>
    <t>Leigh</t>
  </si>
  <si>
    <t>Leyshon</t>
  </si>
  <si>
    <t>Bevan</t>
  </si>
  <si>
    <t>Brooks</t>
  </si>
  <si>
    <t>Darcey</t>
  </si>
  <si>
    <t>Simmons</t>
  </si>
  <si>
    <t>std</t>
  </si>
  <si>
    <t>Azu</t>
  </si>
  <si>
    <t>Track Timetable</t>
  </si>
  <si>
    <t>Field Timetable</t>
  </si>
  <si>
    <t>Event No</t>
  </si>
  <si>
    <t>entries</t>
  </si>
  <si>
    <t>In</t>
  </si>
  <si>
    <t>Out</t>
  </si>
  <si>
    <t>Start Time</t>
  </si>
  <si>
    <t>Pre Entry Numbers</t>
  </si>
  <si>
    <t>F13</t>
  </si>
  <si>
    <t>F14</t>
  </si>
  <si>
    <t>F15</t>
  </si>
  <si>
    <t>F17</t>
  </si>
  <si>
    <t>F18</t>
  </si>
  <si>
    <t>F19</t>
  </si>
  <si>
    <t>F21</t>
  </si>
  <si>
    <t>Rounds</t>
  </si>
  <si>
    <t>Trials</t>
  </si>
  <si>
    <t>Call Room in</t>
  </si>
  <si>
    <t>Predicted heats</t>
  </si>
  <si>
    <t>Number</t>
  </si>
  <si>
    <t>First Name</t>
  </si>
  <si>
    <t>Last Name</t>
  </si>
  <si>
    <t>Category</t>
  </si>
  <si>
    <t>Team Code</t>
  </si>
  <si>
    <t>Cole</t>
  </si>
  <si>
    <t>M</t>
  </si>
  <si>
    <t>SWAN</t>
  </si>
  <si>
    <t>LJ</t>
  </si>
  <si>
    <t>200</t>
  </si>
  <si>
    <t>60</t>
  </si>
  <si>
    <t>60H</t>
  </si>
  <si>
    <t>F</t>
  </si>
  <si>
    <t>CARMA</t>
  </si>
  <si>
    <t>GG</t>
  </si>
  <si>
    <t>800</t>
  </si>
  <si>
    <t>CSHEF</t>
  </si>
  <si>
    <t>3000</t>
  </si>
  <si>
    <t>MENA</t>
  </si>
  <si>
    <t>TJ</t>
  </si>
  <si>
    <t>NEATH</t>
  </si>
  <si>
    <t>Yasmin</t>
  </si>
  <si>
    <t>Hadid</t>
  </si>
  <si>
    <t>CARD</t>
  </si>
  <si>
    <t>NEWPH</t>
  </si>
  <si>
    <t>1500</t>
  </si>
  <si>
    <t>Abi</t>
  </si>
  <si>
    <t>Jarvis</t>
  </si>
  <si>
    <t>ABERV</t>
  </si>
  <si>
    <t>RHYM</t>
  </si>
  <si>
    <t>BRIW</t>
  </si>
  <si>
    <t>SP</t>
  </si>
  <si>
    <t>ARCHA</t>
  </si>
  <si>
    <t>Fowles</t>
  </si>
  <si>
    <t>PEMB</t>
  </si>
  <si>
    <t>Scott</t>
  </si>
  <si>
    <t>RHONA</t>
  </si>
  <si>
    <t>Beresford</t>
  </si>
  <si>
    <t>Schrimshaw</t>
  </si>
  <si>
    <t>DEESA</t>
  </si>
  <si>
    <t>Kya Asiya</t>
  </si>
  <si>
    <t>Mace</t>
  </si>
  <si>
    <t>NPTON</t>
  </si>
  <si>
    <t>Fettis</t>
  </si>
  <si>
    <t>Toby</t>
  </si>
  <si>
    <t>Sauter</t>
  </si>
  <si>
    <t>YEOVO</t>
  </si>
  <si>
    <t>Maxine</t>
  </si>
  <si>
    <t>Yeboah</t>
  </si>
  <si>
    <t>Tiwaah</t>
  </si>
  <si>
    <t>Boateng</t>
  </si>
  <si>
    <t>Whyley</t>
  </si>
  <si>
    <t>NOTTS</t>
  </si>
  <si>
    <t>Lena Llwyd</t>
  </si>
  <si>
    <t>Farrell</t>
  </si>
  <si>
    <t>WORC</t>
  </si>
  <si>
    <t>Alaw Fflur</t>
  </si>
  <si>
    <t>MALDW</t>
  </si>
  <si>
    <t>Kinane</t>
  </si>
  <si>
    <t>Salem</t>
  </si>
  <si>
    <t>Kiambi</t>
  </si>
  <si>
    <t>Reid</t>
  </si>
  <si>
    <t>Willis</t>
  </si>
  <si>
    <t>BRIDE</t>
  </si>
  <si>
    <t>BRECA</t>
  </si>
  <si>
    <t>Tumelty</t>
  </si>
  <si>
    <t>Musa</t>
  </si>
  <si>
    <t>Reddy</t>
  </si>
  <si>
    <t>Alaw</t>
  </si>
  <si>
    <t>400</t>
  </si>
  <si>
    <t>Thomas Howard</t>
  </si>
  <si>
    <t>MILLSC</t>
  </si>
  <si>
    <t>Elimelech</t>
  </si>
  <si>
    <t>Elana</t>
  </si>
  <si>
    <t>Murray</t>
  </si>
  <si>
    <t>PONT</t>
  </si>
  <si>
    <t>Tia</t>
  </si>
  <si>
    <t>Wyer-Samuel</t>
  </si>
  <si>
    <t>BLAE</t>
  </si>
  <si>
    <t>Gabriel</t>
  </si>
  <si>
    <t>Evan Lloyd</t>
  </si>
  <si>
    <t>Huw</t>
  </si>
  <si>
    <t>CWMB</t>
  </si>
  <si>
    <t>Osborne</t>
  </si>
  <si>
    <t>Connor</t>
  </si>
  <si>
    <t>Handford</t>
  </si>
  <si>
    <t>Herdman</t>
  </si>
  <si>
    <t>Mcintyre</t>
  </si>
  <si>
    <t>SWINH</t>
  </si>
  <si>
    <t>Mari</t>
  </si>
  <si>
    <t>Willington</t>
  </si>
  <si>
    <t>Pawlett</t>
  </si>
  <si>
    <t>Patterson</t>
  </si>
  <si>
    <t>Janelle</t>
  </si>
  <si>
    <t>Ariane</t>
  </si>
  <si>
    <t>Smith</t>
  </si>
  <si>
    <t>Abby</t>
  </si>
  <si>
    <t>Barnfield</t>
  </si>
  <si>
    <t>Weaver</t>
  </si>
  <si>
    <t>Hayward</t>
  </si>
  <si>
    <t>Zachary</t>
  </si>
  <si>
    <t>Alex</t>
  </si>
  <si>
    <t>COLW</t>
  </si>
  <si>
    <t>Stennet</t>
  </si>
  <si>
    <t>Braddick</t>
  </si>
  <si>
    <t>Tuson</t>
  </si>
  <si>
    <t>Abbie</t>
  </si>
  <si>
    <t>Lovering</t>
  </si>
  <si>
    <t>Mabli</t>
  </si>
  <si>
    <t>Amirah</t>
  </si>
  <si>
    <t>Weightman Dauda</t>
  </si>
  <si>
    <t>Seb</t>
  </si>
  <si>
    <t>Gabe</t>
  </si>
  <si>
    <t>Meron</t>
  </si>
  <si>
    <t>LLANA</t>
  </si>
  <si>
    <t>Hugo</t>
  </si>
  <si>
    <t>Douglas</t>
  </si>
  <si>
    <t>Humphreys</t>
  </si>
  <si>
    <t>Kenny</t>
  </si>
  <si>
    <t>Vittle</t>
  </si>
  <si>
    <t>Mai</t>
  </si>
  <si>
    <t>Higginson</t>
  </si>
  <si>
    <t>Watling</t>
  </si>
  <si>
    <t>Chloe Grace</t>
  </si>
  <si>
    <t>Santima</t>
  </si>
  <si>
    <t>Cooper</t>
  </si>
  <si>
    <t>HERCO</t>
  </si>
  <si>
    <t>Lupton</t>
  </si>
  <si>
    <t>Elur</t>
  </si>
  <si>
    <t>Urkola</t>
  </si>
  <si>
    <t>Wilton</t>
  </si>
  <si>
    <t>Sara</t>
  </si>
  <si>
    <t>Chelsey</t>
  </si>
  <si>
    <t>BIRCH</t>
  </si>
  <si>
    <t>Aaliyah</t>
  </si>
  <si>
    <t>Hagerty</t>
  </si>
  <si>
    <t>Gregory</t>
  </si>
  <si>
    <t>Turner</t>
  </si>
  <si>
    <t>Sienna</t>
  </si>
  <si>
    <t>Mckenna</t>
  </si>
  <si>
    <t>Priest</t>
  </si>
  <si>
    <t>Michael</t>
  </si>
  <si>
    <t>Elena</t>
  </si>
  <si>
    <t>Kenaj</t>
  </si>
  <si>
    <t>Ama</t>
  </si>
  <si>
    <t>Holdcroft</t>
  </si>
  <si>
    <t>Norman</t>
  </si>
  <si>
    <t>Kobe</t>
  </si>
  <si>
    <t>Beltran</t>
  </si>
  <si>
    <t>Llewellyn</t>
  </si>
  <si>
    <t>Kerby</t>
  </si>
  <si>
    <t>Nathon</t>
  </si>
  <si>
    <t>Isabel May</t>
  </si>
  <si>
    <t>Adetokunbo</t>
  </si>
  <si>
    <t>Sajjad</t>
  </si>
  <si>
    <t>sarhan</t>
  </si>
  <si>
    <t>Ruairi</t>
  </si>
  <si>
    <t>Kaitlyn</t>
  </si>
  <si>
    <t>Ava</t>
  </si>
  <si>
    <t>Joyce</t>
  </si>
  <si>
    <t>Lawton</t>
  </si>
  <si>
    <t>Jeremy</t>
  </si>
  <si>
    <t>Scarlett</t>
  </si>
  <si>
    <t>Cargill</t>
  </si>
  <si>
    <t>Bunting</t>
  </si>
  <si>
    <t>Mia</t>
  </si>
  <si>
    <t>Lunn</t>
  </si>
  <si>
    <t>Grayce</t>
  </si>
  <si>
    <t>Caden</t>
  </si>
  <si>
    <t>Parham</t>
  </si>
  <si>
    <t>Ophelia</t>
  </si>
  <si>
    <t>Pye</t>
  </si>
  <si>
    <t>MARLJR</t>
  </si>
  <si>
    <t>Amaya</t>
  </si>
  <si>
    <t>Richardson</t>
  </si>
  <si>
    <t>Shauna</t>
  </si>
  <si>
    <t>Reed</t>
  </si>
  <si>
    <t>BARR</t>
  </si>
  <si>
    <t>Ricketts</t>
  </si>
  <si>
    <t>MILES</t>
  </si>
  <si>
    <t>Efa Fflur</t>
  </si>
  <si>
    <t>Layla</t>
  </si>
  <si>
    <t>Lewie</t>
  </si>
  <si>
    <t>Gwenno</t>
  </si>
  <si>
    <t>Goode</t>
  </si>
  <si>
    <t>Hurdman</t>
  </si>
  <si>
    <t>Seaborne</t>
  </si>
  <si>
    <t>Thomas Ewan</t>
  </si>
  <si>
    <t>George Ethan</t>
  </si>
  <si>
    <t>Alfie</t>
  </si>
  <si>
    <t>O'Neill</t>
  </si>
  <si>
    <t>Antonia</t>
  </si>
  <si>
    <t>alys</t>
  </si>
  <si>
    <t>Morgan Roberts</t>
  </si>
  <si>
    <t>Ffion Madi</t>
  </si>
  <si>
    <t>Rees Jones</t>
  </si>
  <si>
    <t>LUDBROOK</t>
  </si>
  <si>
    <t>Neale</t>
  </si>
  <si>
    <t>Tegwen</t>
  </si>
  <si>
    <t>Salman</t>
  </si>
  <si>
    <t>Megag</t>
  </si>
  <si>
    <t>Jabal</t>
  </si>
  <si>
    <t>Fada</t>
  </si>
  <si>
    <t>Beavan</t>
  </si>
  <si>
    <t>Teleri Siôn Lewis</t>
  </si>
  <si>
    <t>Poppy</t>
  </si>
  <si>
    <t>Lily-May</t>
  </si>
  <si>
    <t>Hendy</t>
  </si>
  <si>
    <t>Eloise</t>
  </si>
  <si>
    <t>Goffin</t>
  </si>
  <si>
    <t>Stratford-Davies</t>
  </si>
  <si>
    <t>Efan</t>
  </si>
  <si>
    <t>Bentall</t>
  </si>
  <si>
    <t>Bryn Llewellyn</t>
  </si>
  <si>
    <t>Coles</t>
  </si>
  <si>
    <t>Cori</t>
  </si>
  <si>
    <t>Dobbs</t>
  </si>
  <si>
    <t>Lau</t>
  </si>
  <si>
    <t>Celyn</t>
  </si>
  <si>
    <t>Hughes-Rolls</t>
  </si>
  <si>
    <t>Harrison</t>
  </si>
  <si>
    <t>Wheeler</t>
  </si>
  <si>
    <t>Tariyan</t>
  </si>
  <si>
    <t>Ned</t>
  </si>
  <si>
    <t>Jeffreys</t>
  </si>
  <si>
    <t>Kaitlin</t>
  </si>
  <si>
    <t>Sean</t>
  </si>
  <si>
    <t>Martha</t>
  </si>
  <si>
    <t>Fletcher</t>
  </si>
  <si>
    <t>Gardiner-Davies</t>
  </si>
  <si>
    <t>Elinor</t>
  </si>
  <si>
    <t>Howe</t>
  </si>
  <si>
    <t>Aedan</t>
  </si>
  <si>
    <t>Wiltshire</t>
  </si>
  <si>
    <t>Jay</t>
  </si>
  <si>
    <t>Morse</t>
  </si>
  <si>
    <t>Robinson</t>
  </si>
  <si>
    <t>Davey</t>
  </si>
  <si>
    <t>Gold</t>
  </si>
  <si>
    <t>Nyree</t>
  </si>
  <si>
    <t>Perry</t>
  </si>
  <si>
    <t>NSOME</t>
  </si>
  <si>
    <t>Willliam</t>
  </si>
  <si>
    <t>Aitken</t>
  </si>
  <si>
    <t>Finn</t>
  </si>
  <si>
    <t>Millinship</t>
  </si>
  <si>
    <t>Kazeem</t>
  </si>
  <si>
    <t>Cutter</t>
  </si>
  <si>
    <t>Challis</t>
  </si>
  <si>
    <t>Bostock</t>
  </si>
  <si>
    <t>WREX</t>
  </si>
  <si>
    <t>Shuall</t>
  </si>
  <si>
    <t>Hannibal</t>
  </si>
  <si>
    <t>BOURN</t>
  </si>
  <si>
    <t>Patrick</t>
  </si>
  <si>
    <t>Christopher</t>
  </si>
  <si>
    <t>Parker</t>
  </si>
  <si>
    <t>CRAW</t>
  </si>
  <si>
    <t>Gaskin</t>
  </si>
  <si>
    <t>Beecher</t>
  </si>
  <si>
    <t>This shows everyone who has paid for, (or for free competition, confirmed) an entry.  It is normal for there to be many unifinished entries.</t>
  </si>
  <si>
    <t>Later tabs show unpaid entries, events and merchandise</t>
  </si>
  <si>
    <t>Team Name</t>
  </si>
  <si>
    <t>Fee paid</t>
  </si>
  <si>
    <t>Is paid?</t>
  </si>
  <si>
    <t>Value</t>
  </si>
  <si>
    <t>Made By</t>
  </si>
  <si>
    <t>Events</t>
  </si>
  <si>
    <t>License No</t>
  </si>
  <si>
    <t>License Status</t>
  </si>
  <si>
    <t>jeff-adams@sky.com</t>
  </si>
  <si>
    <t>NOTFOUND</t>
  </si>
  <si>
    <t>7043282</t>
  </si>
  <si>
    <t>OK</t>
  </si>
  <si>
    <t>james-aitch@hotmail.co.uk</t>
  </si>
  <si>
    <t>SP, 200, 60H, 60</t>
  </si>
  <si>
    <t>7042925</t>
  </si>
  <si>
    <t>LJ, SP, 200, 60</t>
  </si>
  <si>
    <t>7047464</t>
  </si>
  <si>
    <t>harrop.z@millfieldschool.com</t>
  </si>
  <si>
    <t>bambam1507@hotmail.co.uk</t>
  </si>
  <si>
    <t>LJ, HJ, PV, SP, 60</t>
  </si>
  <si>
    <t>7037623</t>
  </si>
  <si>
    <t>jaynebreeze0727@hotmail.com</t>
  </si>
  <si>
    <t>alexjmjackson@icloud.com</t>
  </si>
  <si>
    <t>david.pearn1@btinternet.com</t>
  </si>
  <si>
    <t>michelle.kear450.mk@gmail.com</t>
  </si>
  <si>
    <t>wpbrady@icloud.com</t>
  </si>
  <si>
    <t>ceribont@hotmail.com</t>
  </si>
  <si>
    <t>200, 60</t>
  </si>
  <si>
    <t>jnwillis@carmarthenshire.gov.uk</t>
  </si>
  <si>
    <t>larrytae@hotmail.com</t>
  </si>
  <si>
    <t>bjbarnfield@gmail.com</t>
  </si>
  <si>
    <t>7044877</t>
  </si>
  <si>
    <t>jobarrettpt@yahoo.com</t>
  </si>
  <si>
    <t>7040718</t>
  </si>
  <si>
    <t>tamihka@hotmail.com</t>
  </si>
  <si>
    <t>7041286</t>
  </si>
  <si>
    <t>beechersipad29@gmail.com</t>
  </si>
  <si>
    <t>LJ, 200, 60</t>
  </si>
  <si>
    <t>3484626</t>
  </si>
  <si>
    <t>melflo77@yahoo.co.uk</t>
  </si>
  <si>
    <t>7049437</t>
  </si>
  <si>
    <t>200, 800, 1500</t>
  </si>
  <si>
    <t>7049436</t>
  </si>
  <si>
    <t>carlparkerben@yahoo.co.uk</t>
  </si>
  <si>
    <t>mariebennett44@gmail.com</t>
  </si>
  <si>
    <t>3700083</t>
  </si>
  <si>
    <t>ruthcarys@gmail.com</t>
  </si>
  <si>
    <t>7051927</t>
  </si>
  <si>
    <t>bentallj@hotmail.com</t>
  </si>
  <si>
    <t>7043926</t>
  </si>
  <si>
    <t>robert.beresford54@gmail.com</t>
  </si>
  <si>
    <t>7040182</t>
  </si>
  <si>
    <t>lisa.bevan77@googlemail.com</t>
  </si>
  <si>
    <t>7038297</t>
  </si>
  <si>
    <t>laurajshine@yahoo.co.uk</t>
  </si>
  <si>
    <t>LJ, PV</t>
  </si>
  <si>
    <t>3423576</t>
  </si>
  <si>
    <t>nanaatopa@yahoo.co.uk</t>
  </si>
  <si>
    <t>7042651</t>
  </si>
  <si>
    <t>7034239</t>
  </si>
  <si>
    <t>Poppyciftci58@icloud.com</t>
  </si>
  <si>
    <t>LJ, 60</t>
  </si>
  <si>
    <t>7041453</t>
  </si>
  <si>
    <t>lisaforrest@doctors.org.uk</t>
  </si>
  <si>
    <t>7038485</t>
  </si>
  <si>
    <t>bowlingbenita@gmail.com</t>
  </si>
  <si>
    <t>7047369</t>
  </si>
  <si>
    <t>3305944</t>
  </si>
  <si>
    <t>parr_kate@hotmail.com</t>
  </si>
  <si>
    <t>LJ, HJ, 200</t>
  </si>
  <si>
    <t>7036772</t>
  </si>
  <si>
    <t>kellyhughes0279@gmail.com</t>
  </si>
  <si>
    <t>kmbroad18@yahoo.co.uk</t>
  </si>
  <si>
    <t>3765437</t>
  </si>
  <si>
    <t>gpbrooks@btinternet.com</t>
  </si>
  <si>
    <t>3578297</t>
  </si>
  <si>
    <t>dandsdavies@yahoo.co.uk</t>
  </si>
  <si>
    <t>LJ, 200</t>
  </si>
  <si>
    <t>ljb.bunting@icloud.com</t>
  </si>
  <si>
    <t>HJ, 200, 60</t>
  </si>
  <si>
    <t>7050914</t>
  </si>
  <si>
    <t>bindy1721@gmail.com</t>
  </si>
  <si>
    <t>7030657</t>
  </si>
  <si>
    <t>robcampion@talktalk.net</t>
  </si>
  <si>
    <t>7029378</t>
  </si>
  <si>
    <t>louwilliams1983@gmail.com</t>
  </si>
  <si>
    <t>60H, 60</t>
  </si>
  <si>
    <t>7052081</t>
  </si>
  <si>
    <t>lulu71@live.co.uk</t>
  </si>
  <si>
    <t>7035677</t>
  </si>
  <si>
    <t>Kateleyshon@gmail.com</t>
  </si>
  <si>
    <t>SP, 60H</t>
  </si>
  <si>
    <t>400, 60</t>
  </si>
  <si>
    <t>3602960</t>
  </si>
  <si>
    <t>stevechallis@live.co.uk</t>
  </si>
  <si>
    <t>7050124</t>
  </si>
  <si>
    <t>HJ, 400</t>
  </si>
  <si>
    <t>3458604</t>
  </si>
  <si>
    <t>cazsmith24@yahoo.com</t>
  </si>
  <si>
    <t>7037634</t>
  </si>
  <si>
    <t>rebelmc@gmail.com</t>
  </si>
  <si>
    <t>keith.cheshire@outlook.com</t>
  </si>
  <si>
    <t>3470974</t>
  </si>
  <si>
    <t>lilihaf.church7@gmail.com</t>
  </si>
  <si>
    <t>7031198</t>
  </si>
  <si>
    <t>marcam.3@hotmail.co.uk</t>
  </si>
  <si>
    <t>7038801</t>
  </si>
  <si>
    <t>pixie_66@hotmail.com</t>
  </si>
  <si>
    <t>3518496</t>
  </si>
  <si>
    <t>3387965</t>
  </si>
  <si>
    <t>clarkson-lee@sky.com</t>
  </si>
  <si>
    <t>3632463</t>
  </si>
  <si>
    <t>niaclat02@hotmail.com</t>
  </si>
  <si>
    <t>800, 1500</t>
  </si>
  <si>
    <t>7027214</t>
  </si>
  <si>
    <t>sam.clayton544@gmail.com</t>
  </si>
  <si>
    <t>7030181</t>
  </si>
  <si>
    <t>elianeus2001@yahoo.com</t>
  </si>
  <si>
    <t>LJ, HJ, 200, 60, 60H</t>
  </si>
  <si>
    <t>7050197</t>
  </si>
  <si>
    <t>joolieb@hotmail.com</t>
  </si>
  <si>
    <t>7044234</t>
  </si>
  <si>
    <t>7047523</t>
  </si>
  <si>
    <t>catherine.cmc@btinternet.com</t>
  </si>
  <si>
    <t>SP, 60H, 60</t>
  </si>
  <si>
    <t>7032851</t>
  </si>
  <si>
    <t>collins.admin@icloud.com</t>
  </si>
  <si>
    <t>3899470</t>
  </si>
  <si>
    <t>3000, 800</t>
  </si>
  <si>
    <t>3899469</t>
  </si>
  <si>
    <t>kccook0502@gmail.com</t>
  </si>
  <si>
    <t>7030959</t>
  </si>
  <si>
    <t>EXPIRED</t>
  </si>
  <si>
    <t>cmctcook@hotmail.co.uk</t>
  </si>
  <si>
    <t>7044874</t>
  </si>
  <si>
    <t>ian.cooper69@btinternet.com</t>
  </si>
  <si>
    <t>7045610</t>
  </si>
  <si>
    <t>judith.cutter@outlook.com</t>
  </si>
  <si>
    <t>3701292</t>
  </si>
  <si>
    <t>jac.kingg16@gmail.com</t>
  </si>
  <si>
    <t>racheldavey448@gmail.com</t>
  </si>
  <si>
    <t>7039591</t>
  </si>
  <si>
    <t>wildcleo74@hotmail.com</t>
  </si>
  <si>
    <t>Cluckmac@hotmail.co.uk</t>
  </si>
  <si>
    <t>3375021</t>
  </si>
  <si>
    <t>3565167</t>
  </si>
  <si>
    <t>cazdavies1979@gmail.com</t>
  </si>
  <si>
    <t>7042950</t>
  </si>
  <si>
    <t>scarletmeister@hotmail.co.uk</t>
  </si>
  <si>
    <t>200, 800</t>
  </si>
  <si>
    <t>7045085</t>
  </si>
  <si>
    <t>tallytash@hotmail.com</t>
  </si>
  <si>
    <t>3577370</t>
  </si>
  <si>
    <t>jilldavis685@yahoo.co.uk</t>
  </si>
  <si>
    <t>SP, LJ</t>
  </si>
  <si>
    <t>3577345</t>
  </si>
  <si>
    <t>alexdawes@btinternet.com</t>
  </si>
  <si>
    <t>7043475</t>
  </si>
  <si>
    <t>7040991</t>
  </si>
  <si>
    <t>ceri.desir@hotmail.co.uk</t>
  </si>
  <si>
    <t>3773198</t>
  </si>
  <si>
    <t>dickinson-b@sky.com</t>
  </si>
  <si>
    <t>LJ, SP, 60H, 60</t>
  </si>
  <si>
    <t>7032064</t>
  </si>
  <si>
    <t>cmdmjd@me.com</t>
  </si>
  <si>
    <t>7030933</t>
  </si>
  <si>
    <t>rob_dobbs_25@yahoo.co.uk</t>
  </si>
  <si>
    <t>LJ, SP</t>
  </si>
  <si>
    <t>7039784</t>
  </si>
  <si>
    <t>aleksandraalberska@yahoo.com</t>
  </si>
  <si>
    <t>200, 60H, 60</t>
  </si>
  <si>
    <t>7050554</t>
  </si>
  <si>
    <t>dylanbevan02@gmail.com</t>
  </si>
  <si>
    <t>tjedwards@hotmail.co.uk</t>
  </si>
  <si>
    <t>LJ, TJ, 200</t>
  </si>
  <si>
    <t>7051045</t>
  </si>
  <si>
    <t>a.d.edwards@icloud.com</t>
  </si>
  <si>
    <t>3244196</t>
  </si>
  <si>
    <t>emmaed799@gmail.com</t>
  </si>
  <si>
    <t>HJ, LJ, SP, 60H</t>
  </si>
  <si>
    <t>7046219</t>
  </si>
  <si>
    <t>evansjoanne68@yahoo.co.uk</t>
  </si>
  <si>
    <t>3659635</t>
  </si>
  <si>
    <t>liamj0602@btinternet.com</t>
  </si>
  <si>
    <t>7030788</t>
  </si>
  <si>
    <t>montserratprat@outlook.com</t>
  </si>
  <si>
    <t>7042438</t>
  </si>
  <si>
    <t>jilloliver@hotmail.co.uk</t>
  </si>
  <si>
    <t>kevineley@me.com</t>
  </si>
  <si>
    <t>LJ, HJ, 60, 60H</t>
  </si>
  <si>
    <t>7044103</t>
  </si>
  <si>
    <t>andrew.elford@diasemi.com</t>
  </si>
  <si>
    <t>7042848</t>
  </si>
  <si>
    <t>rachel.elimelech@sky.com</t>
  </si>
  <si>
    <t>SP, LJ, 200, 60</t>
  </si>
  <si>
    <t>7051335</t>
  </si>
  <si>
    <t>scottthomas29uk@yahoo.co.uk</t>
  </si>
  <si>
    <t>mariamiles76@hotmail.co.uk</t>
  </si>
  <si>
    <t>LJ, TJ, 60H</t>
  </si>
  <si>
    <t>stevefry@me.com</t>
  </si>
  <si>
    <t>michelledent12@yahoo.co.uk</t>
  </si>
  <si>
    <t>LJ, 800</t>
  </si>
  <si>
    <t>rhianowennaevans@gmail.com</t>
  </si>
  <si>
    <t>pauline.spencer1@yahoo.com</t>
  </si>
  <si>
    <t>HJ, 200, 60H, 60</t>
  </si>
  <si>
    <t>marieajones1970@gmail.com</t>
  </si>
  <si>
    <t>emyroily@hotmail.co.uk</t>
  </si>
  <si>
    <t>LJ, TJ, 200, 60</t>
  </si>
  <si>
    <t>7040526</t>
  </si>
  <si>
    <t>teamevans1@btinternet.com</t>
  </si>
  <si>
    <t>catherine.alford@sky.com</t>
  </si>
  <si>
    <t>7042462</t>
  </si>
  <si>
    <t>marcevans79@hotmail.com</t>
  </si>
  <si>
    <t>7050378</t>
  </si>
  <si>
    <t>3867695</t>
  </si>
  <si>
    <t>leanneevs04@gmail.com</t>
  </si>
  <si>
    <t>3534092</t>
  </si>
  <si>
    <t>evans.huw@habsmonmouth.org</t>
  </si>
  <si>
    <t>7045304</t>
  </si>
  <si>
    <t>michellebradev@yahoo.co.uk</t>
  </si>
  <si>
    <t>3668675</t>
  </si>
  <si>
    <t>jabalfada@yahoo.com</t>
  </si>
  <si>
    <t>7041836</t>
  </si>
  <si>
    <t>ofakande@tiscali.co.uk</t>
  </si>
  <si>
    <t>7023860</t>
  </si>
  <si>
    <t>katemcfarmer@gmail.com</t>
  </si>
  <si>
    <t>3773203</t>
  </si>
  <si>
    <t>gaylefarrell@ntlworld.com</t>
  </si>
  <si>
    <t>7041612</t>
  </si>
  <si>
    <t>emma.fenwick@sky.com</t>
  </si>
  <si>
    <t>3049533</t>
  </si>
  <si>
    <t>sianferris@hotmail.co.uk</t>
  </si>
  <si>
    <t>7044015</t>
  </si>
  <si>
    <t>jodi.c@ntlworld.com</t>
  </si>
  <si>
    <t>katbaber@msn.com</t>
  </si>
  <si>
    <t>SP, 200</t>
  </si>
  <si>
    <t>7041958</t>
  </si>
  <si>
    <t>7046526</t>
  </si>
  <si>
    <t>damianfletcher23@gmail.com</t>
  </si>
  <si>
    <t>7052041</t>
  </si>
  <si>
    <t>AWAITING</t>
  </si>
  <si>
    <t>rclement2@hotmail.com</t>
  </si>
  <si>
    <t>thepilatesrun@yahoo.co.uk</t>
  </si>
  <si>
    <t>3492586</t>
  </si>
  <si>
    <t>philandbecs@yahoo.co.uk</t>
  </si>
  <si>
    <t>freddiewebber0@gmail.com</t>
  </si>
  <si>
    <t>lisa9374@hotmail.com</t>
  </si>
  <si>
    <t>7048327</t>
  </si>
  <si>
    <t>dean_garrett72@hotmail.com</t>
  </si>
  <si>
    <t>3863766</t>
  </si>
  <si>
    <t>luke.gawthorn08@gmail.com</t>
  </si>
  <si>
    <t>a.maguire2211@gmail.com</t>
  </si>
  <si>
    <t>gillie1971@btopenworld.com</t>
  </si>
  <si>
    <t>7037372</t>
  </si>
  <si>
    <t>mattyg2000@hotmail.com</t>
  </si>
  <si>
    <t>7041216</t>
  </si>
  <si>
    <t>taffyhart@hotmail.com</t>
  </si>
  <si>
    <t>7041504</t>
  </si>
  <si>
    <t>michaelgoode1@sky.com</t>
  </si>
  <si>
    <t>7047110</t>
  </si>
  <si>
    <t>david.goodger@icloud.com</t>
  </si>
  <si>
    <t>7041982</t>
  </si>
  <si>
    <t>lsmulvaney@gmail.com</t>
  </si>
  <si>
    <t>HJ, PV, 200, 60</t>
  </si>
  <si>
    <t>7043544</t>
  </si>
  <si>
    <t>bgrant038@gmail.com</t>
  </si>
  <si>
    <t>HJ, 60H</t>
  </si>
  <si>
    <t>3577383</t>
  </si>
  <si>
    <t>3790037</t>
  </si>
  <si>
    <t>rachelgreatrick@gmail.com</t>
  </si>
  <si>
    <t>7040746</t>
  </si>
  <si>
    <t>greenmanclaire@gmail.com</t>
  </si>
  <si>
    <t>7033996</t>
  </si>
  <si>
    <t>gregory.neil@sky.com</t>
  </si>
  <si>
    <t>7045757</t>
  </si>
  <si>
    <t>maxinegregson@btinternet.com</t>
  </si>
  <si>
    <t>7041571</t>
  </si>
  <si>
    <t>peter.gregson44@gmail.com</t>
  </si>
  <si>
    <t>LJ, SP, HJ</t>
  </si>
  <si>
    <t>7039798</t>
  </si>
  <si>
    <t>carogriffith2017@hotmail.com</t>
  </si>
  <si>
    <t>LJ, 60H, 60</t>
  </si>
  <si>
    <t>7047161</t>
  </si>
  <si>
    <t>twmlark@icloud.com</t>
  </si>
  <si>
    <t>leegriff13@googlemail.com</t>
  </si>
  <si>
    <t>LJ, TJ</t>
  </si>
  <si>
    <t>7047305</t>
  </si>
  <si>
    <t>lisaigriffiths@yahoo.co.uk</t>
  </si>
  <si>
    <t>HJ, SP, LJ</t>
  </si>
  <si>
    <t>3628247</t>
  </si>
  <si>
    <t>kwgriffiths05@gmail.com</t>
  </si>
  <si>
    <t>7040016</t>
  </si>
  <si>
    <t>marilyn.grundy@yahoo.co.uk</t>
  </si>
  <si>
    <t>craig.guite@gmail.com</t>
  </si>
  <si>
    <t>7038555</t>
  </si>
  <si>
    <t>emmajaynegwyther@gmail.com</t>
  </si>
  <si>
    <t>7041013</t>
  </si>
  <si>
    <t>yasminhadid13@gmail.com</t>
  </si>
  <si>
    <t>3450286</t>
  </si>
  <si>
    <t>gavinhagerty@gmail.com</t>
  </si>
  <si>
    <t>200, 800, 60</t>
  </si>
  <si>
    <t>7049073</t>
  </si>
  <si>
    <t>7050698</t>
  </si>
  <si>
    <t>moira.hale1@btinternet.com</t>
  </si>
  <si>
    <t>chamer5244@btinternet.com</t>
  </si>
  <si>
    <t>3683329</t>
  </si>
  <si>
    <t>connorhandford@gmail.com</t>
  </si>
  <si>
    <t>wizzsmith88@gmail.com</t>
  </si>
  <si>
    <t>HJ, LJ, 800</t>
  </si>
  <si>
    <t>N.hannibal@btinternet.com</t>
  </si>
  <si>
    <t>3150851</t>
  </si>
  <si>
    <t>Gareth.hardman1@gmail.com</t>
  </si>
  <si>
    <t>7029932</t>
  </si>
  <si>
    <t>3482825</t>
  </si>
  <si>
    <t>shaynicholashardman@gmail.com</t>
  </si>
  <si>
    <t>7047795</t>
  </si>
  <si>
    <t>georgeharrhy03@gmail.com</t>
  </si>
  <si>
    <t>TJ, 60H</t>
  </si>
  <si>
    <t>3788973</t>
  </si>
  <si>
    <t>NOTCHECKED</t>
  </si>
  <si>
    <t>jennifer.boyce@btinternet.com</t>
  </si>
  <si>
    <t>7042065</t>
  </si>
  <si>
    <t>1969elh@gmail.com</t>
  </si>
  <si>
    <t>HJ, LJ, 200</t>
  </si>
  <si>
    <t>7050044</t>
  </si>
  <si>
    <t>jennijones1777@gmail.com</t>
  </si>
  <si>
    <t>7049667</t>
  </si>
  <si>
    <t>200, 60, 60H</t>
  </si>
  <si>
    <t>heidi.whyley@hotmail.co.uk</t>
  </si>
  <si>
    <t>beeatbrynsiriol@gmail.com</t>
  </si>
  <si>
    <t>LJ, SP, 800, 60H</t>
  </si>
  <si>
    <t>7051388</t>
  </si>
  <si>
    <t>7051387</t>
  </si>
  <si>
    <t>mark_harvey222@hotmail.co.uk</t>
  </si>
  <si>
    <t>7047298</t>
  </si>
  <si>
    <t>jonhawker12@gmail.com</t>
  </si>
  <si>
    <t>7037631</t>
  </si>
  <si>
    <t>7039436</t>
  </si>
  <si>
    <t>thompson.viki@yahoo.co.uk</t>
  </si>
  <si>
    <t>7048042</t>
  </si>
  <si>
    <t>haywardjulie@hotmail.com</t>
  </si>
  <si>
    <t>7043691</t>
  </si>
  <si>
    <t>dawngully1976@hotmail.com</t>
  </si>
  <si>
    <t>7047625</t>
  </si>
  <si>
    <t>josie.herdman@gmail.com</t>
  </si>
  <si>
    <t>3573584</t>
  </si>
  <si>
    <t>d.higginson@btinternet.com</t>
  </si>
  <si>
    <t>7045794</t>
  </si>
  <si>
    <t>amelia.hill222@icloud.com</t>
  </si>
  <si>
    <t>200, 400</t>
  </si>
  <si>
    <t>7035416</t>
  </si>
  <si>
    <t>annie.flamingocards@gmail.com</t>
  </si>
  <si>
    <t>LJ, PV, SP</t>
  </si>
  <si>
    <t>3462121</t>
  </si>
  <si>
    <t>beverley.holdcroft@gmail.com</t>
  </si>
  <si>
    <t>7044876</t>
  </si>
  <si>
    <t>mrdmholland@gmail.com</t>
  </si>
  <si>
    <t>7037081</t>
  </si>
  <si>
    <t>7038565</t>
  </si>
  <si>
    <t>louisebh27@aol.com</t>
  </si>
  <si>
    <t>3577224</t>
  </si>
  <si>
    <t>janehosgood3@gmail.com</t>
  </si>
  <si>
    <t>sjhowe10@gmail.com</t>
  </si>
  <si>
    <t>3612970</t>
  </si>
  <si>
    <t>familyhughes3@outlook.com</t>
  </si>
  <si>
    <t>3775453</t>
  </si>
  <si>
    <t>ollyhughes1982@icloud.com</t>
  </si>
  <si>
    <t>7038672</t>
  </si>
  <si>
    <t>davidarolls@yahoo.com</t>
  </si>
  <si>
    <t>SP, 800</t>
  </si>
  <si>
    <t>7035219</t>
  </si>
  <si>
    <t>krishumphreys85@gmail.com</t>
  </si>
  <si>
    <t>7036975</t>
  </si>
  <si>
    <t>annmariegoggin@icloud.com</t>
  </si>
  <si>
    <t>3536101</t>
  </si>
  <si>
    <t>debhurley29@aol.com</t>
  </si>
  <si>
    <t>LJ, 200, 60H, 60</t>
  </si>
  <si>
    <t>7042851</t>
  </si>
  <si>
    <t>lisariley65@hotmail.com</t>
  </si>
  <si>
    <t>alicat.cdf@googlemail.com</t>
  </si>
  <si>
    <t>siany.thomas@sky.com</t>
  </si>
  <si>
    <t>SP, 200, 800</t>
  </si>
  <si>
    <t>jackson.mountford123@gmail.com</t>
  </si>
  <si>
    <t>tia8jackson@gmail.com</t>
  </si>
  <si>
    <t>3224699</t>
  </si>
  <si>
    <t>rebeccajacobs846@gmail.com</t>
  </si>
  <si>
    <t>7040255</t>
  </si>
  <si>
    <t>7035201</t>
  </si>
  <si>
    <t>eleri.james@live.co.uk</t>
  </si>
  <si>
    <t>cericrewe@live.co.uk</t>
  </si>
  <si>
    <t>maajbgold@yahoo.co.uk</t>
  </si>
  <si>
    <t>keel1009@hotmail.com</t>
  </si>
  <si>
    <t>LJ, 800, 200, 60H</t>
  </si>
  <si>
    <t>7041412</t>
  </si>
  <si>
    <t>mrsjstablet@gmail.com</t>
  </si>
  <si>
    <t>7040956</t>
  </si>
  <si>
    <t>200, 60H</t>
  </si>
  <si>
    <t>jeremymavumkal@yahoo.co.uk</t>
  </si>
  <si>
    <t>PV, 60</t>
  </si>
  <si>
    <t>waynejohn1966@hotmail.com</t>
  </si>
  <si>
    <t>7044706</t>
  </si>
  <si>
    <t>aaronjolly.jolly@gmail.com</t>
  </si>
  <si>
    <t>7044618</t>
  </si>
  <si>
    <t>nadinegriffithsuk@hotmail.co.uk</t>
  </si>
  <si>
    <t>3517478</t>
  </si>
  <si>
    <t>cameronjones.no11@gmail.com</t>
  </si>
  <si>
    <t>7047580</t>
  </si>
  <si>
    <t>bethalunstj@gmail.com</t>
  </si>
  <si>
    <t>3421459</t>
  </si>
  <si>
    <t>d.jones80@sky.com</t>
  </si>
  <si>
    <t>7033489</t>
  </si>
  <si>
    <t>7036537</t>
  </si>
  <si>
    <t>leemarve@me.com</t>
  </si>
  <si>
    <t>7047904</t>
  </si>
  <si>
    <t>tim.jones.11@hotmail.co.uk</t>
  </si>
  <si>
    <t>3323443</t>
  </si>
  <si>
    <t>sajones72@outlook.com</t>
  </si>
  <si>
    <t>HJ, 60</t>
  </si>
  <si>
    <t>7045088</t>
  </si>
  <si>
    <t>jonesalys52@gmail.com</t>
  </si>
  <si>
    <t>3236286</t>
  </si>
  <si>
    <t>hels3.hlj@gmail.com</t>
  </si>
  <si>
    <t>s.annejones@googlemail.com</t>
  </si>
  <si>
    <t>3575522</t>
  </si>
  <si>
    <t>keith_d_jones@btinternet.com</t>
  </si>
  <si>
    <t>3577124</t>
  </si>
  <si>
    <t>gethinmorgan604@gmail.com</t>
  </si>
  <si>
    <t>benjaminberry1978@yahoo.co.uk</t>
  </si>
  <si>
    <t>mark@bayvehicles.co.uk</t>
  </si>
  <si>
    <t>liz1.wilton@btinternet.com</t>
  </si>
  <si>
    <t>olabprint@yahoo.com</t>
  </si>
  <si>
    <t>7051818</t>
  </si>
  <si>
    <t>gemmakeane@hotmail.com</t>
  </si>
  <si>
    <t>3659374</t>
  </si>
  <si>
    <t>afermas@yahoo.gr</t>
  </si>
  <si>
    <t>k.kenny556@btinternet.com</t>
  </si>
  <si>
    <t>7038018</t>
  </si>
  <si>
    <t>matt.kinane@gmail.com</t>
  </si>
  <si>
    <t>7045657</t>
  </si>
  <si>
    <t>louiseknoyle@me.com</t>
  </si>
  <si>
    <t>3577565</t>
  </si>
  <si>
    <t>caroline_garnett@yahoo.co.uk</t>
  </si>
  <si>
    <t>3187283</t>
  </si>
  <si>
    <t>danhslau@gmail.com</t>
  </si>
  <si>
    <t>7052121</t>
  </si>
  <si>
    <t>amanda.law@talktalk.net</t>
  </si>
  <si>
    <t>7040128</t>
  </si>
  <si>
    <t>evielawrence15@ymail.com</t>
  </si>
  <si>
    <t>3415766</t>
  </si>
  <si>
    <t>nola.lawton@sky.com</t>
  </si>
  <si>
    <t>3852033</t>
  </si>
  <si>
    <t>joannelee44@gmail.com</t>
  </si>
  <si>
    <t>LJ, 200, 800, 60</t>
  </si>
  <si>
    <t>7041637</t>
  </si>
  <si>
    <t>davidlee798@btinternet.com</t>
  </si>
  <si>
    <t>7036100</t>
  </si>
  <si>
    <t>trystanleech@hotmail.co.uk</t>
  </si>
  <si>
    <t>7026424</t>
  </si>
  <si>
    <t>Dylan.leigh@sky.com</t>
  </si>
  <si>
    <t>7040563</t>
  </si>
  <si>
    <t>premier4property@aol.com</t>
  </si>
  <si>
    <t>SP, 60</t>
  </si>
  <si>
    <t>tenortutu@hotmail.com</t>
  </si>
  <si>
    <t>3731113</t>
  </si>
  <si>
    <t>7045240</t>
  </si>
  <si>
    <t>pbond@live.co.uk</t>
  </si>
  <si>
    <t>welshdave@gmail.com</t>
  </si>
  <si>
    <t>7035665</t>
  </si>
  <si>
    <t>ggaskin46@gmail.com</t>
  </si>
  <si>
    <t>karenturnbull@ameliatrust.org.uk</t>
  </si>
  <si>
    <t>carlllewellyn@hotmail.co.uk</t>
  </si>
  <si>
    <t>7044262</t>
  </si>
  <si>
    <t>Julielloyd1973@gmail.com</t>
  </si>
  <si>
    <t>7045444</t>
  </si>
  <si>
    <t>scottandruth@me.com</t>
  </si>
  <si>
    <t>andrew@trutourism.com</t>
  </si>
  <si>
    <t>coolerlofo@gmail.com</t>
  </si>
  <si>
    <t>3190064</t>
  </si>
  <si>
    <t>lovejoy.sharon@googlemail.com</t>
  </si>
  <si>
    <t>3266713</t>
  </si>
  <si>
    <t>lowefs@icloud.com</t>
  </si>
  <si>
    <t>200, 400, 60</t>
  </si>
  <si>
    <t>cloynes@hotmail.co.uk</t>
  </si>
  <si>
    <t>7042927</t>
  </si>
  <si>
    <t>j.phillips@phillips-homes.co.uk</t>
  </si>
  <si>
    <t>HJ, LJ, 200, 60H</t>
  </si>
  <si>
    <t>peter.ludbrook@ntlworld.com</t>
  </si>
  <si>
    <t>7038112</t>
  </si>
  <si>
    <t>traceylthomas1702@gmail.com</t>
  </si>
  <si>
    <t>lunn1961@gmail.com</t>
  </si>
  <si>
    <t>3741336</t>
  </si>
  <si>
    <t>karen.lupton7@googlemail.com</t>
  </si>
  <si>
    <t>7051016</t>
  </si>
  <si>
    <t>kateparker1000@yahoo.co.uk</t>
  </si>
  <si>
    <t>7039947</t>
  </si>
  <si>
    <t>chrislyons3012@googlemail.com</t>
  </si>
  <si>
    <t>7031643</t>
  </si>
  <si>
    <t>sarah.mace81@gmail.com</t>
  </si>
  <si>
    <t>7048887</t>
  </si>
  <si>
    <t>hardy01kelly@hotmail.com</t>
  </si>
  <si>
    <t>7045063</t>
  </si>
  <si>
    <t>paul.mantle@coark.com</t>
  </si>
  <si>
    <t>7043170</t>
  </si>
  <si>
    <t>catherine.mapps@gmail.com</t>
  </si>
  <si>
    <t>LJ, 200, 60H</t>
  </si>
  <si>
    <t>paula271@btinternet.com</t>
  </si>
  <si>
    <t>3093323</t>
  </si>
  <si>
    <t>marsden01@yahoo.co.uk</t>
  </si>
  <si>
    <t>7041568</t>
  </si>
  <si>
    <t>andrew@mcintyre.uk.net</t>
  </si>
  <si>
    <t>400, 1500</t>
  </si>
  <si>
    <t>3253798</t>
  </si>
  <si>
    <t>owenmcintyre72@gmail.com</t>
  </si>
  <si>
    <t>7045020</t>
  </si>
  <si>
    <t>jaynemckenna@hotmail.co.uk</t>
  </si>
  <si>
    <t>7047362</t>
  </si>
  <si>
    <t>mustafamegag2001@gmail.com</t>
  </si>
  <si>
    <t>7045804</t>
  </si>
  <si>
    <t>paul.hancock@seabank.co.uk</t>
  </si>
  <si>
    <t>mellor.family@ntlworld.com</t>
  </si>
  <si>
    <t>GarinMezza2012@Gmail.com</t>
  </si>
  <si>
    <t>7037045</t>
  </si>
  <si>
    <t>ben.miles195@gmail.com</t>
  </si>
  <si>
    <t>7049176</t>
  </si>
  <si>
    <t>ali.kav@hotmail.co.uk</t>
  </si>
  <si>
    <t>millinshipl@gmail.com</t>
  </si>
  <si>
    <t>7052052</t>
  </si>
  <si>
    <t>shan1ne@sky.com</t>
  </si>
  <si>
    <t>HJ, LJ, PV, 200, 60H</t>
  </si>
  <si>
    <t>7035391</t>
  </si>
  <si>
    <t>adenltd@hotmail.com</t>
  </si>
  <si>
    <t>HJ, 800, 60H, 1500</t>
  </si>
  <si>
    <t>catrinparry@hotmail.com</t>
  </si>
  <si>
    <t>7039135</t>
  </si>
  <si>
    <t>mandahowells@btinternet.com</t>
  </si>
  <si>
    <t>7033765</t>
  </si>
  <si>
    <t>rhian_lynne@hotmail.com</t>
  </si>
  <si>
    <t>3694364</t>
  </si>
  <si>
    <t>eatmypig68@gmail.com</t>
  </si>
  <si>
    <t>7046831</t>
  </si>
  <si>
    <t>ikwilliams75@yahoo.co.uk</t>
  </si>
  <si>
    <t>LJ, TJ, 60</t>
  </si>
  <si>
    <t>gkgimorgan@gmail.com</t>
  </si>
  <si>
    <t>LJ, 60H</t>
  </si>
  <si>
    <t>7030460</t>
  </si>
  <si>
    <t>7031460</t>
  </si>
  <si>
    <t>richmorgan85@hotmail.com</t>
  </si>
  <si>
    <t>3060284</t>
  </si>
  <si>
    <t>cairobs789@gmail.com</t>
  </si>
  <si>
    <t>billmorris19@live.co.uk</t>
  </si>
  <si>
    <t>philwhitewalls@hotmail.co.uk</t>
  </si>
  <si>
    <t>3705301</t>
  </si>
  <si>
    <t>lowri@dezrez.eclipse.co.uk</t>
  </si>
  <si>
    <t>7046005</t>
  </si>
  <si>
    <t>jmorse7@hotmail.co.uk</t>
  </si>
  <si>
    <t>3255005</t>
  </si>
  <si>
    <t>danielmurathodzic@hotmail.com</t>
  </si>
  <si>
    <t>7028773</t>
  </si>
  <si>
    <t>Amandajmurray@hotmail.co.uk</t>
  </si>
  <si>
    <t>3935068</t>
  </si>
  <si>
    <t>musaj2@yahoo.com</t>
  </si>
  <si>
    <t>7049439</t>
  </si>
  <si>
    <t>maxnathan@hotmail.com</t>
  </si>
  <si>
    <t>3576356</t>
  </si>
  <si>
    <t>LJ, 1500</t>
  </si>
  <si>
    <t>3770335</t>
  </si>
  <si>
    <t>louisamelody@gmail.com</t>
  </si>
  <si>
    <t>3773271</t>
  </si>
  <si>
    <t>rachienewts@btinternet.com</t>
  </si>
  <si>
    <t>7038558</t>
  </si>
  <si>
    <t>800, 400</t>
  </si>
  <si>
    <t>helenchrisrhiannania@gmail.com</t>
  </si>
  <si>
    <t>gavinpowell542@btinternet.com</t>
  </si>
  <si>
    <t>James-osborne@sky.com</t>
  </si>
  <si>
    <t>Rebeccacartland@mail.com</t>
  </si>
  <si>
    <t>7050074</t>
  </si>
  <si>
    <t>vickyoakenfull@yahoo.co.uk</t>
  </si>
  <si>
    <t>7046870</t>
  </si>
  <si>
    <t>obrienp3@sky.com</t>
  </si>
  <si>
    <t>3517477</t>
  </si>
  <si>
    <t>3664927</t>
  </si>
  <si>
    <t>oneil-r1@sky.com</t>
  </si>
  <si>
    <t>3567752</t>
  </si>
  <si>
    <t>3558144</t>
  </si>
  <si>
    <t>setorgan@gmail.com</t>
  </si>
  <si>
    <t>7037599</t>
  </si>
  <si>
    <t>3574885</t>
  </si>
  <si>
    <t>richard.dun@canalrivertrust.org.uk</t>
  </si>
  <si>
    <t>hughsie73@hotmail.com</t>
  </si>
  <si>
    <t>3323289</t>
  </si>
  <si>
    <t>ionajrob@gmail.com</t>
  </si>
  <si>
    <t>jaowen007@gmail.com</t>
  </si>
  <si>
    <t>7046391</t>
  </si>
  <si>
    <t>francesp@palmerlane.co.uk</t>
  </si>
  <si>
    <t>3793290</t>
  </si>
  <si>
    <t>the3parhams@aol.co.uk</t>
  </si>
  <si>
    <t>7049286</t>
  </si>
  <si>
    <t>leeandbron@btinternet.com</t>
  </si>
  <si>
    <t>rowlandskate@aol.com</t>
  </si>
  <si>
    <t>7045952</t>
  </si>
  <si>
    <t>anna_paterson@hotmail.co.uk</t>
  </si>
  <si>
    <t>SP, HJ, PV, 200</t>
  </si>
  <si>
    <t>7035216</t>
  </si>
  <si>
    <t>LJ, SP, 60</t>
  </si>
  <si>
    <t>7045710</t>
  </si>
  <si>
    <t>patcarlos118@gmail.com</t>
  </si>
  <si>
    <t>jpattersonuk@gmail.com</t>
  </si>
  <si>
    <t>7035344</t>
  </si>
  <si>
    <t>pritpaldosanjh@hotmail.com</t>
  </si>
  <si>
    <t>7047678</t>
  </si>
  <si>
    <t>jen-paul@outlook.com</t>
  </si>
  <si>
    <t>7043436</t>
  </si>
  <si>
    <t>dafydd.p@live.co.uk</t>
  </si>
  <si>
    <t>7043870</t>
  </si>
  <si>
    <t>claire@payneinternet.co.uk</t>
  </si>
  <si>
    <t>7032993</t>
  </si>
  <si>
    <t>7048429</t>
  </si>
  <si>
    <t>3577322</t>
  </si>
  <si>
    <t>susanpenny13@hotmail.com</t>
  </si>
  <si>
    <t>3634128</t>
  </si>
  <si>
    <t>3764619</t>
  </si>
  <si>
    <t>katrinajeffreys581@btinternet.com</t>
  </si>
  <si>
    <t>3776432</t>
  </si>
  <si>
    <t>rhysphillips30@gmail.com</t>
  </si>
  <si>
    <t>7051979</t>
  </si>
  <si>
    <t>tomosphillips@googlemail.com</t>
  </si>
  <si>
    <t>3802427</t>
  </si>
  <si>
    <t>Nataliephillips397@gmail.com</t>
  </si>
  <si>
    <t>7045740</t>
  </si>
  <si>
    <t>catrinphillips3@outlook.com</t>
  </si>
  <si>
    <t>7035319</t>
  </si>
  <si>
    <t>cherylpierce102@gmail.com</t>
  </si>
  <si>
    <t>3619651</t>
  </si>
  <si>
    <t>sarah_gulliford@hotmail.com</t>
  </si>
  <si>
    <t>caryspoole@yahoo.com</t>
  </si>
  <si>
    <t>7033191</t>
  </si>
  <si>
    <t>neil.powell@msn.com</t>
  </si>
  <si>
    <t>7029343</t>
  </si>
  <si>
    <t>pstrjop@gmail.com</t>
  </si>
  <si>
    <t>7038516</t>
  </si>
  <si>
    <t>ogmore23@yahoo.ie</t>
  </si>
  <si>
    <t>3348060</t>
  </si>
  <si>
    <t>zackprice119@hotmail.com</t>
  </si>
  <si>
    <t>Joel_price1@aol.co.uk</t>
  </si>
  <si>
    <t>7041789</t>
  </si>
  <si>
    <t>gareth2326@gmail.com</t>
  </si>
  <si>
    <t>7047687</t>
  </si>
  <si>
    <t>ruth_edmunds@sky.com</t>
  </si>
  <si>
    <t>7035420</t>
  </si>
  <si>
    <t>prosser.lauren@yahoo.co.uk</t>
  </si>
  <si>
    <t>7048723</t>
  </si>
  <si>
    <t>jasonpross70@googlemail.com</t>
  </si>
  <si>
    <t>7048455</t>
  </si>
  <si>
    <t>lulupye@yahoo.com</t>
  </si>
  <si>
    <t>HJ, SP, 800, 60H</t>
  </si>
  <si>
    <t>3300332</t>
  </si>
  <si>
    <t>aquick1977@hotmail.com</t>
  </si>
  <si>
    <t>7044991</t>
  </si>
  <si>
    <t>alun.radcliffe@talktalk.net</t>
  </si>
  <si>
    <t>7039888</t>
  </si>
  <si>
    <t>andrewlewisreddy@gmail.com</t>
  </si>
  <si>
    <t>7041942</t>
  </si>
  <si>
    <t>j_jambyth@yahoo.co.uk</t>
  </si>
  <si>
    <t>7050712</t>
  </si>
  <si>
    <t>alion@alion.plus.com</t>
  </si>
  <si>
    <t>3236289</t>
  </si>
  <si>
    <t>johanna1972robinson@icloud.com</t>
  </si>
  <si>
    <t>7041615</t>
  </si>
  <si>
    <t>lisa.bowkett@hotmail.com</t>
  </si>
  <si>
    <t>7037998</t>
  </si>
  <si>
    <t>reynoldsjacob77@Gmail.com</t>
  </si>
  <si>
    <t>7031659</t>
  </si>
  <si>
    <t>darran.williams@welshathletics.org</t>
  </si>
  <si>
    <t>7029852</t>
  </si>
  <si>
    <t>Sarahcutts13@gmail.com</t>
  </si>
  <si>
    <t>matt_richo@hotmail.co.uk</t>
  </si>
  <si>
    <t>7045816</t>
  </si>
  <si>
    <t>jo.ricketts71@gmail.com</t>
  </si>
  <si>
    <t>7037489</t>
  </si>
  <si>
    <t>tyni82apgeraint@gmail.com</t>
  </si>
  <si>
    <t>2917040</t>
  </si>
  <si>
    <t>amonksroberts@gmail.com</t>
  </si>
  <si>
    <t>meganmilococo@icloud.com</t>
  </si>
  <si>
    <t>HJ, LJ, 60H, 60</t>
  </si>
  <si>
    <t>7040901</t>
  </si>
  <si>
    <t>saraandsimonr@btinternet.com</t>
  </si>
  <si>
    <t>7034193</t>
  </si>
  <si>
    <t>d.roberts20@sky.com</t>
  </si>
  <si>
    <t>7036666</t>
  </si>
  <si>
    <t>roberto4151@hotmail.com</t>
  </si>
  <si>
    <t>3895355</t>
  </si>
  <si>
    <t>3648323</t>
  </si>
  <si>
    <t>donnajeffreys@googlemail.com</t>
  </si>
  <si>
    <t>TJ, 200, 60</t>
  </si>
  <si>
    <t>ianpeth@hotmail.co.uk</t>
  </si>
  <si>
    <t>scott.sanders@linc-cymru.co.uk</t>
  </si>
  <si>
    <t>7044625</t>
  </si>
  <si>
    <t>leaakiso@rocketmail.com</t>
  </si>
  <si>
    <t>7048881</t>
  </si>
  <si>
    <t>lyons1271@gmail.com</t>
  </si>
  <si>
    <t>kkjkj002@gmail.com</t>
  </si>
  <si>
    <t>7046907</t>
  </si>
  <si>
    <t>tobywolf2001@gmail.com</t>
  </si>
  <si>
    <t>3372178</t>
  </si>
  <si>
    <t>3703570</t>
  </si>
  <si>
    <t>fbh@another-place.co.uk</t>
  </si>
  <si>
    <t>7048199</t>
  </si>
  <si>
    <t>nathan@patsmail.pagefusion.co.uk</t>
  </si>
  <si>
    <t>7040941</t>
  </si>
  <si>
    <t>Caitlin,</t>
  </si>
  <si>
    <t>l-cushing@sky.com</t>
  </si>
  <si>
    <t>claireseaborne5@gmail.com</t>
  </si>
  <si>
    <t>7036799</t>
  </si>
  <si>
    <t>lisadenty80@hotmail.co.uk</t>
  </si>
  <si>
    <t>7040351</t>
  </si>
  <si>
    <t>7040350</t>
  </si>
  <si>
    <t>christy.hewer@gmail.com</t>
  </si>
  <si>
    <t>3627738</t>
  </si>
  <si>
    <t>3627739</t>
  </si>
  <si>
    <t>heidi-john@hotmail.co.uk</t>
  </si>
  <si>
    <t>Alec.simmons@sky.com</t>
  </si>
  <si>
    <t>7046873</t>
  </si>
  <si>
    <t>sid.sinfield@gmail.com</t>
  </si>
  <si>
    <t>HJ, TJ, 800, 60H</t>
  </si>
  <si>
    <t>7038613</t>
  </si>
  <si>
    <t>samanthazoe16@aol.com</t>
  </si>
  <si>
    <t>3628149</t>
  </si>
  <si>
    <t>mike@cloutbranding.com</t>
  </si>
  <si>
    <t>3731614</t>
  </si>
  <si>
    <t>heathloui@aol.com</t>
  </si>
  <si>
    <t>j.staples777@icloud.com</t>
  </si>
  <si>
    <t>3388857</t>
  </si>
  <si>
    <t>drmstark2@gmail.com</t>
  </si>
  <si>
    <t>7036690</t>
  </si>
  <si>
    <t>traceyahughes@yahoo.com</t>
  </si>
  <si>
    <t>7039383</t>
  </si>
  <si>
    <t>steffhuw8910@icloud.com</t>
  </si>
  <si>
    <t>s14nyj@aol.com</t>
  </si>
  <si>
    <t>7042931</t>
  </si>
  <si>
    <t>alunwyn@aol.com</t>
  </si>
  <si>
    <t>3731355</t>
  </si>
  <si>
    <t>prustockley@hotmail.co.uk</t>
  </si>
  <si>
    <t>7039665</t>
  </si>
  <si>
    <t>marie.strat@hotmail.co.uk</t>
  </si>
  <si>
    <t>7041579</t>
  </si>
  <si>
    <t>strevz@hotmail.co.uk</t>
  </si>
  <si>
    <t>HJ, LJ, SP, 200, 60H, 60</t>
  </si>
  <si>
    <t>7046737</t>
  </si>
  <si>
    <t>3254025</t>
  </si>
  <si>
    <t>taytaylouise@hotmail.com</t>
  </si>
  <si>
    <t>7045215</t>
  </si>
  <si>
    <t>angelajones6161@gmail.com</t>
  </si>
  <si>
    <t>7043667</t>
  </si>
  <si>
    <t>oxwich1@hotmail.com</t>
  </si>
  <si>
    <t>3608295</t>
  </si>
  <si>
    <t>teisardafyd78@yahoo.com</t>
  </si>
  <si>
    <t>3482834</t>
  </si>
  <si>
    <t>josieevans87@gmail.com</t>
  </si>
  <si>
    <t>7041763</t>
  </si>
  <si>
    <t>ellymthomas@sky.com</t>
  </si>
  <si>
    <t>harthomas1990@gmail.com</t>
  </si>
  <si>
    <t>3665966</t>
  </si>
  <si>
    <t>neil.g.thomas@btinternet.com</t>
  </si>
  <si>
    <t>7039627</t>
  </si>
  <si>
    <t>3757920</t>
  </si>
  <si>
    <t>janellanaac@gmail.com</t>
  </si>
  <si>
    <t>3257779</t>
  </si>
  <si>
    <t>TJ, 200</t>
  </si>
  <si>
    <t>phlpp.thompson@gmail.com</t>
  </si>
  <si>
    <t>60, 60H</t>
  </si>
  <si>
    <t>7037690</t>
  </si>
  <si>
    <t>louisthorne1@icloud.com</t>
  </si>
  <si>
    <t>7040348</t>
  </si>
  <si>
    <t>amandatoogood@sky.com</t>
  </si>
  <si>
    <t>7044825</t>
  </si>
  <si>
    <t>michellegriffiths77@hotmail.co.uk</t>
  </si>
  <si>
    <t>7046965</t>
  </si>
  <si>
    <t>jennifer_trott@hotmail.co.uk</t>
  </si>
  <si>
    <t>7035666</t>
  </si>
  <si>
    <t>sarahjt79@icloud.com</t>
  </si>
  <si>
    <t>7040952</t>
  </si>
  <si>
    <t>tumeltykate@yahoo.co.uk</t>
  </si>
  <si>
    <t>7044950</t>
  </si>
  <si>
    <t>matthewwturner@me.com</t>
  </si>
  <si>
    <t>7049232</t>
  </si>
  <si>
    <t>3485793</t>
  </si>
  <si>
    <t>julia.tustin@hotmail.co.uk</t>
  </si>
  <si>
    <t>3189351</t>
  </si>
  <si>
    <t>simontype@googlemail.com</t>
  </si>
  <si>
    <t>3544296</t>
  </si>
  <si>
    <t>urkolaelur@gmail.com</t>
  </si>
  <si>
    <t>7048684</t>
  </si>
  <si>
    <t>mark.vincent71@ntlworld.com</t>
  </si>
  <si>
    <t>3219914</t>
  </si>
  <si>
    <t>swiffer18@yahoo.com</t>
  </si>
  <si>
    <t>7045827</t>
  </si>
  <si>
    <t>adrianrachel@aol.com</t>
  </si>
  <si>
    <t>7039622</t>
  </si>
  <si>
    <t>jo.wall@jowall.com</t>
  </si>
  <si>
    <t>3412459</t>
  </si>
  <si>
    <t>wdwalmsley@aol.com</t>
  </si>
  <si>
    <t>7033917</t>
  </si>
  <si>
    <t>davidwatkins452@gmail.com</t>
  </si>
  <si>
    <t>7042009</t>
  </si>
  <si>
    <t>benwatkins55@yahoo.co.uk</t>
  </si>
  <si>
    <t>7030094</t>
  </si>
  <si>
    <t>watlinghg@gmail.com</t>
  </si>
  <si>
    <t>3491382</t>
  </si>
  <si>
    <t>mark@wayte.me.uk</t>
  </si>
  <si>
    <t>3593751</t>
  </si>
  <si>
    <t>ddeanandjess@aol.com</t>
  </si>
  <si>
    <t>7041933</t>
  </si>
  <si>
    <t>7042465</t>
  </si>
  <si>
    <t>lisa.webb1981@googlemail.com</t>
  </si>
  <si>
    <t>7041566</t>
  </si>
  <si>
    <t>nichola-webb@sky.com</t>
  </si>
  <si>
    <t>7038125</t>
  </si>
  <si>
    <t>3511481</t>
  </si>
  <si>
    <t>allisonwerner@sky.com</t>
  </si>
  <si>
    <t>HJ, LJ, 60H</t>
  </si>
  <si>
    <t>7040798</t>
  </si>
  <si>
    <t>3412391</t>
  </si>
  <si>
    <t>hayley7775@hotmail.co.uk</t>
  </si>
  <si>
    <t>3613040</t>
  </si>
  <si>
    <t>7047729</t>
  </si>
  <si>
    <t>cjwilco@hotmail.co.uk</t>
  </si>
  <si>
    <t>3420053</t>
  </si>
  <si>
    <t>cwilco40@gmail.com</t>
  </si>
  <si>
    <t>7038576</t>
  </si>
  <si>
    <t>Carrie7597@gmail.com</t>
  </si>
  <si>
    <t>7038829</t>
  </si>
  <si>
    <t>cath.williams1@hotmail.co.uk</t>
  </si>
  <si>
    <t>7046220</t>
  </si>
  <si>
    <t>robert468williams@btinternet.com</t>
  </si>
  <si>
    <t>7046230</t>
  </si>
  <si>
    <t>welshglen@sky.com</t>
  </si>
  <si>
    <t>7038022</t>
  </si>
  <si>
    <t>rachel.will88@hotmail.co.uk</t>
  </si>
  <si>
    <t>7051428</t>
  </si>
  <si>
    <t>i-williams4@sky.com</t>
  </si>
  <si>
    <t>7042834</t>
  </si>
  <si>
    <t>jtwilliams54@yahoo.co.uk</t>
  </si>
  <si>
    <t>3592902</t>
  </si>
  <si>
    <t>7039783</t>
  </si>
  <si>
    <t>lisa.willington@yahoo.co.uk</t>
  </si>
  <si>
    <t>7050105</t>
  </si>
  <si>
    <t>Wiltshiresiobhan@gmail.com</t>
  </si>
  <si>
    <t>7048232</t>
  </si>
  <si>
    <t>richardwintle67@hotmail.com</t>
  </si>
  <si>
    <t>7037639</t>
  </si>
  <si>
    <t>HJ, LJ, 800, 60H</t>
  </si>
  <si>
    <t>7038076</t>
  </si>
  <si>
    <t>sarahjanewyer@gmail.com</t>
  </si>
  <si>
    <t>7041780</t>
  </si>
  <si>
    <t>7048722</t>
  </si>
  <si>
    <t>hal48@btinternet.com</t>
  </si>
  <si>
    <t>7050358</t>
  </si>
  <si>
    <t>kate@smartheads.co.uk</t>
  </si>
  <si>
    <t>PROGRESSION</t>
  </si>
  <si>
    <t>The following tables will be used, in the absence of extraordinary circumstances, to determine the number of rounds to be held, the number of heats in each round and the qualification procedure for each round.</t>
  </si>
  <si>
    <t>Round 1</t>
  </si>
  <si>
    <t>Semi Finals</t>
  </si>
  <si>
    <t>Finals</t>
  </si>
  <si>
    <t>Declared Athletes</t>
  </si>
  <si>
    <t>R1 Heats</t>
  </si>
  <si>
    <t>Q</t>
  </si>
  <si>
    <t>q</t>
  </si>
  <si>
    <t>Total Qual</t>
  </si>
  <si>
    <t>SF Heats</t>
  </si>
  <si>
    <t>1 to 8</t>
  </si>
  <si>
    <t>-</t>
  </si>
  <si>
    <t>8 to 16</t>
  </si>
  <si>
    <t>17 to 24</t>
  </si>
  <si>
    <t>25 to 32</t>
  </si>
  <si>
    <t>33 to 40</t>
  </si>
  <si>
    <t>41 to 48</t>
  </si>
  <si>
    <t>200m,300m,400m</t>
  </si>
  <si>
    <t>1 to 4</t>
  </si>
  <si>
    <t>5 to 8</t>
  </si>
  <si>
    <t>9 to 12</t>
  </si>
  <si>
    <t>13 to 16</t>
  </si>
  <si>
    <t>17 to 20</t>
  </si>
  <si>
    <t>21 to 24</t>
  </si>
  <si>
    <t>25 to 28</t>
  </si>
  <si>
    <t>29 to 32</t>
  </si>
  <si>
    <t>1 to 6</t>
  </si>
  <si>
    <t>7 to 12</t>
  </si>
  <si>
    <t>13 to 18</t>
  </si>
  <si>
    <t>19 to 24</t>
  </si>
  <si>
    <t>25 to 30</t>
  </si>
  <si>
    <t>1500m to 5000m</t>
  </si>
  <si>
    <t>1 to 10</t>
  </si>
  <si>
    <t>11 to 20</t>
  </si>
  <si>
    <t>21 to 30</t>
  </si>
  <si>
    <t>Number of Heats</t>
  </si>
  <si>
    <t>Qualifiers by position</t>
  </si>
  <si>
    <t>Qualifiers by time</t>
  </si>
  <si>
    <t>33 to 36</t>
  </si>
  <si>
    <t>Time Taken</t>
  </si>
  <si>
    <t>End Time</t>
  </si>
  <si>
    <t>60m &amp; 60m Hdl</t>
  </si>
  <si>
    <t>based on 5 minute intervals</t>
  </si>
  <si>
    <t>Sue Maughan</t>
  </si>
  <si>
    <t>Competition Director</t>
  </si>
  <si>
    <t>sue.maughan69@gmail.com</t>
  </si>
  <si>
    <t>David Holliday</t>
  </si>
  <si>
    <t>Meeting Manager</t>
  </si>
  <si>
    <t>david.holliday@blueyonder.co.uk</t>
  </si>
  <si>
    <t>Sue Hooper</t>
  </si>
  <si>
    <t>Starter/Assistant</t>
  </si>
  <si>
    <t>hooper_pencoed@btinternet.com</t>
  </si>
  <si>
    <t>Chief Starter Asst</t>
  </si>
  <si>
    <t>Ros Alterman</t>
  </si>
  <si>
    <t>Field Judge</t>
  </si>
  <si>
    <t>rosalterman@hotmail.com</t>
  </si>
  <si>
    <t>Field Ref Day 1/Field Judge day 2</t>
  </si>
  <si>
    <t>Jeff Marsden</t>
  </si>
  <si>
    <t>Photofinish</t>
  </si>
  <si>
    <t>marsdenjeff@hotmail.com</t>
  </si>
  <si>
    <t>Chief PF</t>
  </si>
  <si>
    <t>Ian Humphreys</t>
  </si>
  <si>
    <t>Timekeeper</t>
  </si>
  <si>
    <t>ian.humphreys@freeuk.com</t>
  </si>
  <si>
    <t>Chief Day 1/TK day 2</t>
  </si>
  <si>
    <t>Geoff Wickens</t>
  </si>
  <si>
    <t>geoffedwickens@hotmail.co.uk</t>
  </si>
  <si>
    <t>Chief TK Day 2/Day 1 Not availble</t>
  </si>
  <si>
    <t>Noel McKakly</t>
  </si>
  <si>
    <t>Track Judge</t>
  </si>
  <si>
    <t>makie_2@hotmail.com</t>
  </si>
  <si>
    <t>Track Referee day 2 only</t>
  </si>
  <si>
    <t>Carol Strange</t>
  </si>
  <si>
    <t>cas1944@live.co.uk</t>
  </si>
  <si>
    <t>Track Ref day 1/Track Judge day 2</t>
  </si>
  <si>
    <t>Keith Matthews</t>
  </si>
  <si>
    <t>k.matthews9@ntlworld.com</t>
  </si>
  <si>
    <t>Call Room Manager</t>
  </si>
  <si>
    <t>T01-1</t>
  </si>
  <si>
    <t>T02-1</t>
  </si>
  <si>
    <t>T03-1</t>
  </si>
  <si>
    <t>T04-1</t>
  </si>
  <si>
    <t>T05-1</t>
  </si>
  <si>
    <t>T06-1</t>
  </si>
  <si>
    <t>T07-1</t>
  </si>
  <si>
    <t>T08-1</t>
  </si>
  <si>
    <t>T09-1</t>
  </si>
  <si>
    <t>T10-1</t>
  </si>
  <si>
    <t>T13-1</t>
  </si>
  <si>
    <t>T05-2</t>
  </si>
  <si>
    <t>T08-2</t>
  </si>
  <si>
    <t>T14-1</t>
  </si>
  <si>
    <t>T15-1</t>
  </si>
  <si>
    <t>T16-1</t>
  </si>
  <si>
    <t>T17-1</t>
  </si>
  <si>
    <t>T18-1</t>
  </si>
  <si>
    <t>T19-1</t>
  </si>
  <si>
    <t>T01-2</t>
  </si>
  <si>
    <t>T02-2</t>
  </si>
  <si>
    <t>T03-2</t>
  </si>
  <si>
    <t>T04-3</t>
  </si>
  <si>
    <t>T05-3</t>
  </si>
  <si>
    <t>T06-3</t>
  </si>
  <si>
    <t>T20-1</t>
  </si>
  <si>
    <t>T21-1</t>
  </si>
  <si>
    <t>T22-1</t>
  </si>
  <si>
    <t>T23-1</t>
  </si>
  <si>
    <t>T24-1</t>
  </si>
  <si>
    <t>T25-1</t>
  </si>
  <si>
    <t>T26-1</t>
  </si>
  <si>
    <t>T27-1</t>
  </si>
  <si>
    <t>T28-1</t>
  </si>
  <si>
    <t>T29-1</t>
  </si>
  <si>
    <t>T30-1</t>
  </si>
  <si>
    <t>T19-2</t>
  </si>
  <si>
    <t>T20-2</t>
  </si>
  <si>
    <t>In the event Column you will see numbers after the event number</t>
  </si>
  <si>
    <t>TRACK EVENT NUMBER HELP</t>
  </si>
  <si>
    <t>Close</t>
  </si>
  <si>
    <t>Live Results &amp; Start Lists</t>
  </si>
  <si>
    <t>Saturday 1st February</t>
  </si>
  <si>
    <t>Sunday 2nd February</t>
  </si>
  <si>
    <t>Amended Timetable Wednesday 29th January</t>
  </si>
  <si>
    <t>U15G &amp; U13B long Jump have been switched to new start times</t>
  </si>
  <si>
    <r>
      <t>If there is '</t>
    </r>
    <r>
      <rPr>
        <b/>
        <i/>
        <sz val="11"/>
        <color rgb="FF0000FF"/>
        <rFont val="Calibri"/>
        <family val="2"/>
      </rPr>
      <t>-1</t>
    </r>
    <r>
      <rPr>
        <i/>
        <sz val="11"/>
        <color theme="1"/>
        <rFont val="Calibri"/>
        <family val="2"/>
      </rPr>
      <t>' against any event it's round 1 or straight final</t>
    </r>
  </si>
  <si>
    <r>
      <t>if there is '</t>
    </r>
    <r>
      <rPr>
        <b/>
        <i/>
        <sz val="11"/>
        <color rgb="FF0000FF"/>
        <rFont val="Calibri"/>
        <family val="2"/>
      </rPr>
      <t>-2</t>
    </r>
    <r>
      <rPr>
        <i/>
        <sz val="11"/>
        <color theme="1"/>
        <rFont val="Calibri"/>
        <family val="2"/>
      </rPr>
      <t>' against any event it's round 2 or semi final or final</t>
    </r>
  </si>
  <si>
    <r>
      <t>if there is '</t>
    </r>
    <r>
      <rPr>
        <b/>
        <i/>
        <sz val="11"/>
        <color rgb="FF0000FF"/>
        <rFont val="Calibri"/>
        <family val="2"/>
      </rPr>
      <t>-3</t>
    </r>
    <r>
      <rPr>
        <i/>
        <sz val="11"/>
        <color theme="1"/>
        <rFont val="Calibri"/>
        <family val="2"/>
      </rPr>
      <t>' against any event it's round 3 which is a final from semi finals</t>
    </r>
  </si>
  <si>
    <t>Presentation</t>
  </si>
  <si>
    <t>Num</t>
  </si>
  <si>
    <t>Code</t>
  </si>
  <si>
    <t>Age</t>
  </si>
  <si>
    <t>Limit</t>
  </si>
  <si>
    <t>Day</t>
  </si>
  <si>
    <t>Parent</t>
  </si>
  <si>
    <t>SEEDING</t>
  </si>
  <si>
    <t>Entry Numbers</t>
  </si>
  <si>
    <t>T31-1</t>
  </si>
  <si>
    <t>Register By</t>
  </si>
  <si>
    <t>FINAL TIMESCALE TIMETABLE</t>
  </si>
  <si>
    <t>Timings</t>
  </si>
  <si>
    <t>ENTRIES</t>
  </si>
  <si>
    <t>Progression</t>
  </si>
  <si>
    <t>Time between</t>
  </si>
  <si>
    <t>Register</t>
  </si>
  <si>
    <t>BEFORE</t>
  </si>
  <si>
    <t>IN</t>
  </si>
  <si>
    <t>at Event</t>
  </si>
  <si>
    <t>Athletes</t>
  </si>
  <si>
    <t>Taken</t>
  </si>
  <si>
    <t>Call Room In - Track</t>
  </si>
  <si>
    <t>Regiration Close</t>
  </si>
  <si>
    <t>60m to 400m races</t>
  </si>
  <si>
    <t>800m races</t>
  </si>
  <si>
    <t>1500m races</t>
  </si>
  <si>
    <t>3000m races</t>
  </si>
  <si>
    <t>Hurdles Gap to adjust</t>
  </si>
  <si>
    <t>Filed timescale</t>
  </si>
  <si>
    <t>Per Trial LJ</t>
  </si>
  <si>
    <t>Per trial SP</t>
  </si>
  <si>
    <t>Per Trial HJ, PV, TJ</t>
  </si>
  <si>
    <t>OUT</t>
  </si>
  <si>
    <t>Warm Up Trials</t>
  </si>
  <si>
    <t>PV BED</t>
  </si>
  <si>
    <t>INFIELD PIT</t>
  </si>
  <si>
    <t>CIRCLE 1</t>
  </si>
  <si>
    <t>current number of field officials</t>
  </si>
  <si>
    <t>Time between rounds</t>
  </si>
  <si>
    <t>HJ BED 1</t>
  </si>
  <si>
    <t>HJ BED 2</t>
  </si>
  <si>
    <t>Call Room in - Field</t>
  </si>
  <si>
    <t>Call Room out - both</t>
  </si>
  <si>
    <t>6 to Final</t>
  </si>
  <si>
    <t>12 to semi finals</t>
  </si>
  <si>
    <t>8 to semi finals</t>
  </si>
  <si>
    <t>4 to final</t>
  </si>
  <si>
    <t>Fastest 3 for medals</t>
  </si>
  <si>
    <t>TRAINING PIT</t>
  </si>
  <si>
    <t>TRACK EVENTS</t>
  </si>
  <si>
    <t>FIELD EVENTS</t>
  </si>
  <si>
    <t>Reg Close</t>
  </si>
  <si>
    <t>Call Room In</t>
  </si>
  <si>
    <t>Call Room Out</t>
  </si>
  <si>
    <t>Time</t>
  </si>
  <si>
    <t>additional time</t>
  </si>
  <si>
    <t>Warm Up</t>
  </si>
  <si>
    <t>HJ warm up</t>
  </si>
  <si>
    <t>PV warm up</t>
  </si>
  <si>
    <t>Total Time</t>
  </si>
  <si>
    <t>Saturday 5th February</t>
  </si>
  <si>
    <t>Sunday 6th February</t>
  </si>
  <si>
    <t>300m</t>
  </si>
  <si>
    <t>Entries By Event</t>
  </si>
  <si>
    <t>This can be used to confirm entries, and as a pre-meeting backup record and seeding tool</t>
  </si>
  <si>
    <t>It does NOT show who has checked in or been seeded in which heat</t>
  </si>
  <si>
    <t>Event Id</t>
  </si>
  <si>
    <t>Event Name</t>
  </si>
  <si>
    <t># Entered</t>
  </si>
  <si>
    <t>U17W High Jump</t>
  </si>
  <si>
    <t>U17W_U15G</t>
  </si>
  <si>
    <t>12:15</t>
  </si>
  <si>
    <t>Bib</t>
  </si>
  <si>
    <t>QP</t>
  </si>
  <si>
    <t>Ciara</t>
  </si>
  <si>
    <t>Galvin</t>
  </si>
  <si>
    <t>U17</t>
  </si>
  <si>
    <t>TBATH</t>
  </si>
  <si>
    <t>Team Bath Athletic Club</t>
  </si>
  <si>
    <t>Cardiff Archers</t>
  </si>
  <si>
    <t>U20W High Jump</t>
  </si>
  <si>
    <t>U20</t>
  </si>
  <si>
    <t>U20M Long Jump</t>
  </si>
  <si>
    <t>12:30</t>
  </si>
  <si>
    <t>U17M Long Jump</t>
  </si>
  <si>
    <t>U17M_U15B</t>
  </si>
  <si>
    <t>Drew</t>
  </si>
  <si>
    <t>Dodd</t>
  </si>
  <si>
    <t>Swansea Harriers Athletics Club</t>
  </si>
  <si>
    <t>U13B Shot</t>
  </si>
  <si>
    <t>12:45</t>
  </si>
  <si>
    <t>David</t>
  </si>
  <si>
    <t>Lenghel</t>
  </si>
  <si>
    <t>U13</t>
  </si>
  <si>
    <t>Pontyclun Athletics Club</t>
  </si>
  <si>
    <t>Lachlan</t>
  </si>
  <si>
    <t>Robbie</t>
  </si>
  <si>
    <t>U13G High Jump</t>
  </si>
  <si>
    <t>U13B High Jump</t>
  </si>
  <si>
    <t>14:00</t>
  </si>
  <si>
    <t>U17W Long Jump</t>
  </si>
  <si>
    <t>14:15</t>
  </si>
  <si>
    <t>Rodgers</t>
  </si>
  <si>
    <t>U15</t>
  </si>
  <si>
    <t>TAUNT</t>
  </si>
  <si>
    <t>Taunton AC</t>
  </si>
  <si>
    <t>Holley</t>
  </si>
  <si>
    <t>Newport Harriers</t>
  </si>
  <si>
    <t>U20W Long Jump</t>
  </si>
  <si>
    <t>U20M High Jump</t>
  </si>
  <si>
    <t>15:45</t>
  </si>
  <si>
    <t>U17M High Jump</t>
  </si>
  <si>
    <t>U13G Long Jump</t>
  </si>
  <si>
    <t>15:50</t>
  </si>
  <si>
    <t>Tiana</t>
  </si>
  <si>
    <t>Odugbesan</t>
  </si>
  <si>
    <t>U20W Shot</t>
  </si>
  <si>
    <t>16:15</t>
  </si>
  <si>
    <t>U17W Shot</t>
  </si>
  <si>
    <t>Rhymney Valley AC</t>
  </si>
  <si>
    <t>U13G Shot</t>
  </si>
  <si>
    <t>11:30</t>
  </si>
  <si>
    <t>Neath Harriers</t>
  </si>
  <si>
    <t>U17M Pole Vault</t>
  </si>
  <si>
    <t>11:45</t>
  </si>
  <si>
    <t>U20M Pole Vault</t>
  </si>
  <si>
    <t>U13B Long Jump</t>
  </si>
  <si>
    <t>Gunter</t>
  </si>
  <si>
    <t>0.00</t>
  </si>
  <si>
    <t>U20W Triple Jump</t>
  </si>
  <si>
    <t>12:00</t>
  </si>
  <si>
    <t>U17W Triple Jump</t>
  </si>
  <si>
    <t>U17M Triple Jump</t>
  </si>
  <si>
    <t>U20M Triple Jump</t>
  </si>
  <si>
    <t>U17W Pole Vault</t>
  </si>
  <si>
    <t>15:00</t>
  </si>
  <si>
    <t>Bristol and West AC</t>
  </si>
  <si>
    <t>U20W Pole Vault</t>
  </si>
  <si>
    <t>Cardiff Athletics</t>
  </si>
  <si>
    <t>U20M Shot</t>
  </si>
  <si>
    <t>15:30</t>
  </si>
  <si>
    <t>U17M Shot</t>
  </si>
  <si>
    <t>Sebastian</t>
  </si>
  <si>
    <t>Anstead</t>
  </si>
  <si>
    <t>U17M 800m</t>
  </si>
  <si>
    <t>2:04.48</t>
  </si>
  <si>
    <t>2:10.37</t>
  </si>
  <si>
    <t>U20M 800m</t>
  </si>
  <si>
    <t>WOK</t>
  </si>
  <si>
    <t>Woking AC</t>
  </si>
  <si>
    <t>2:01.11</t>
  </si>
  <si>
    <t>2:03.19</t>
  </si>
  <si>
    <t>U13G 200m</t>
  </si>
  <si>
    <t>11:55</t>
  </si>
  <si>
    <t>Lois</t>
  </si>
  <si>
    <t>Codling</t>
  </si>
  <si>
    <t>U17M 200m</t>
  </si>
  <si>
    <t>12:19</t>
  </si>
  <si>
    <t>U17W 200m</t>
  </si>
  <si>
    <t>12:37</t>
  </si>
  <si>
    <t>Pugsley</t>
  </si>
  <si>
    <t>SHRSB</t>
  </si>
  <si>
    <t>Shrewsbury AC</t>
  </si>
  <si>
    <t>U13B 200m</t>
  </si>
  <si>
    <t>12:52</t>
  </si>
  <si>
    <t>U20W 200m</t>
  </si>
  <si>
    <t>13:04</t>
  </si>
  <si>
    <t>U20M 200m</t>
  </si>
  <si>
    <t>13:16</t>
  </si>
  <si>
    <t>U20M 3000m</t>
  </si>
  <si>
    <t>13:55</t>
  </si>
  <si>
    <t>9:21</t>
  </si>
  <si>
    <t>U17M 3000m</t>
  </si>
  <si>
    <t>14:07</t>
  </si>
  <si>
    <t>Maldwyn Harriers</t>
  </si>
  <si>
    <t>9:16.93</t>
  </si>
  <si>
    <t>9:22.53</t>
  </si>
  <si>
    <t>U20W 3000m</t>
  </si>
  <si>
    <t>14:19</t>
  </si>
  <si>
    <t>U17W 3000m</t>
  </si>
  <si>
    <t>14:31</t>
  </si>
  <si>
    <t>U13G 800m</t>
  </si>
  <si>
    <t>14:43</t>
  </si>
  <si>
    <t>2:30.06</t>
  </si>
  <si>
    <t>U13B 800m</t>
  </si>
  <si>
    <t>15:03</t>
  </si>
  <si>
    <t>Hayles</t>
  </si>
  <si>
    <t>Gibby</t>
  </si>
  <si>
    <t>2:35.9</t>
  </si>
  <si>
    <t>2:37</t>
  </si>
  <si>
    <t>U17W 800m</t>
  </si>
  <si>
    <t>15:13</t>
  </si>
  <si>
    <t>Anna-Rose</t>
  </si>
  <si>
    <t>Merchant</t>
  </si>
  <si>
    <t>2:25</t>
  </si>
  <si>
    <t>U20W 800m</t>
  </si>
  <si>
    <t>15:18</t>
  </si>
  <si>
    <t>T17</t>
  </si>
  <si>
    <t>U20M 400m</t>
  </si>
  <si>
    <t>T18</t>
  </si>
  <si>
    <t>U20W 400m</t>
  </si>
  <si>
    <t>12:09</t>
  </si>
  <si>
    <t>Lownsbrough</t>
  </si>
  <si>
    <t>BROMR</t>
  </si>
  <si>
    <t>Bromsgrove and Redditch</t>
  </si>
  <si>
    <t>T19</t>
  </si>
  <si>
    <t>U17M 400m</t>
  </si>
  <si>
    <t>12:21</t>
  </si>
  <si>
    <t>T20</t>
  </si>
  <si>
    <t>300</t>
  </si>
  <si>
    <t>U17W 300m</t>
  </si>
  <si>
    <t>Greta</t>
  </si>
  <si>
    <t>Curkovic</t>
  </si>
  <si>
    <t>Noble</t>
  </si>
  <si>
    <t>Deeside AAC</t>
  </si>
  <si>
    <t>T21</t>
  </si>
  <si>
    <t>U17W 60m Hurdles</t>
  </si>
  <si>
    <t>12:39</t>
  </si>
  <si>
    <t>T22</t>
  </si>
  <si>
    <t>U13G 60m Hurdles</t>
  </si>
  <si>
    <t>12:49</t>
  </si>
  <si>
    <t>T23</t>
  </si>
  <si>
    <t>U13G 60m</t>
  </si>
  <si>
    <t>13:09</t>
  </si>
  <si>
    <t>Phoebe</t>
  </si>
  <si>
    <t>Bell</t>
  </si>
  <si>
    <t>Daisy</t>
  </si>
  <si>
    <t>Sampson</t>
  </si>
  <si>
    <t>Cari Elsa</t>
  </si>
  <si>
    <t>Colwyn Bay AC</t>
  </si>
  <si>
    <t>T24</t>
  </si>
  <si>
    <t>U17W 60m</t>
  </si>
  <si>
    <t>13:34</t>
  </si>
  <si>
    <t>T25</t>
  </si>
  <si>
    <t>U17M 60m</t>
  </si>
  <si>
    <t>13:49</t>
  </si>
  <si>
    <t>Jon-Henry</t>
  </si>
  <si>
    <t>T26</t>
  </si>
  <si>
    <t>U13B 60m</t>
  </si>
  <si>
    <t>13:58</t>
  </si>
  <si>
    <t>T27</t>
  </si>
  <si>
    <t>U20M 60m</t>
  </si>
  <si>
    <t>14:04</t>
  </si>
  <si>
    <t>T28</t>
  </si>
  <si>
    <t>U20W 60m</t>
  </si>
  <si>
    <t>14:10</t>
  </si>
  <si>
    <t>Winstone</t>
  </si>
  <si>
    <t>T29</t>
  </si>
  <si>
    <t>U20W 1500m</t>
  </si>
  <si>
    <t>14:25</t>
  </si>
  <si>
    <t>T30</t>
  </si>
  <si>
    <t>U17W 1500m</t>
  </si>
  <si>
    <t>14:28</t>
  </si>
  <si>
    <t>4:44.67</t>
  </si>
  <si>
    <t>Mali</t>
  </si>
  <si>
    <t>Macduff</t>
  </si>
  <si>
    <t>5:03</t>
  </si>
  <si>
    <t>T31</t>
  </si>
  <si>
    <t>U13B 1500m</t>
  </si>
  <si>
    <t>5:17.43</t>
  </si>
  <si>
    <t>T32</t>
  </si>
  <si>
    <t>U13G 1500m</t>
  </si>
  <si>
    <t>14:37</t>
  </si>
  <si>
    <t>T33</t>
  </si>
  <si>
    <t>U17M 1500m</t>
  </si>
  <si>
    <t>15:01</t>
  </si>
  <si>
    <t>4:23</t>
  </si>
  <si>
    <t>T34</t>
  </si>
  <si>
    <t>U20M 1500m</t>
  </si>
  <si>
    <t>T35</t>
  </si>
  <si>
    <t>U20M 60m Hurdles</t>
  </si>
  <si>
    <t>15:46</t>
  </si>
  <si>
    <t>T36</t>
  </si>
  <si>
    <t>U17M 60m Hurdles</t>
  </si>
  <si>
    <t>15:49</t>
  </si>
  <si>
    <t>T37</t>
  </si>
  <si>
    <t>U20W 60m Hurdles</t>
  </si>
  <si>
    <t>15:52</t>
  </si>
  <si>
    <t>T38</t>
  </si>
  <si>
    <t>U13B 60m Hurdles</t>
  </si>
  <si>
    <t>15:58</t>
  </si>
  <si>
    <t>Menai Track and Field</t>
  </si>
  <si>
    <t>Worcester AC</t>
  </si>
  <si>
    <t>Redfern</t>
  </si>
  <si>
    <t>STKTF</t>
  </si>
  <si>
    <t>Stockport Track &amp; Field</t>
  </si>
  <si>
    <t>Gardner</t>
  </si>
  <si>
    <t>Brecon Athletic Club</t>
  </si>
  <si>
    <t>Edghill</t>
  </si>
  <si>
    <t>Abdul</t>
  </si>
  <si>
    <t>Afolabi</t>
  </si>
  <si>
    <t>Aberdare Valley AAC</t>
  </si>
  <si>
    <t>Luisa</t>
  </si>
  <si>
    <t>Rabaiotti</t>
  </si>
  <si>
    <t>Gill</t>
  </si>
  <si>
    <t>Isabella</t>
  </si>
  <si>
    <t>Wigley</t>
  </si>
  <si>
    <t>Gibril</t>
  </si>
  <si>
    <t>Carlisle</t>
  </si>
  <si>
    <t>Rutendo</t>
  </si>
  <si>
    <t>Chasweka</t>
  </si>
  <si>
    <t>Anwen Grace</t>
  </si>
  <si>
    <t>Bailey</t>
  </si>
  <si>
    <t>Aliyah</t>
  </si>
  <si>
    <t>Rosie</t>
  </si>
  <si>
    <t>Gemine</t>
  </si>
  <si>
    <t>LLAN</t>
  </si>
  <si>
    <t>Llanelli AAC</t>
  </si>
  <si>
    <t>Carmarthen &amp; District Harriers</t>
  </si>
  <si>
    <t>Jude</t>
  </si>
  <si>
    <t>Isobel</t>
  </si>
  <si>
    <t>Gunn</t>
  </si>
  <si>
    <t>Wrexham Amateur Athletic Club</t>
  </si>
  <si>
    <t>Holloway</t>
  </si>
  <si>
    <t>North Somerset AC</t>
  </si>
  <si>
    <t>1:56.81</t>
  </si>
  <si>
    <t>Fionn</t>
  </si>
  <si>
    <t>O'Murchu</t>
  </si>
  <si>
    <t>BRIHC</t>
  </si>
  <si>
    <t>Brighton &amp; Hove AC</t>
  </si>
  <si>
    <t>2:02.66</t>
  </si>
  <si>
    <t>Wilson</t>
  </si>
  <si>
    <t>2:06.68</t>
  </si>
  <si>
    <t>Higgins</t>
  </si>
  <si>
    <t>2:16.29</t>
  </si>
  <si>
    <t>Tyler</t>
  </si>
  <si>
    <t>Cartlidge</t>
  </si>
  <si>
    <t>1:54</t>
  </si>
  <si>
    <t>1:56.55</t>
  </si>
  <si>
    <t>2:02.46</t>
  </si>
  <si>
    <t>Lily-Mai</t>
  </si>
  <si>
    <t>Fraser</t>
  </si>
  <si>
    <t>Bridgend AC</t>
  </si>
  <si>
    <t>Eryn</t>
  </si>
  <si>
    <t>Mina</t>
  </si>
  <si>
    <t>Darwish</t>
  </si>
  <si>
    <t>Howells</t>
  </si>
  <si>
    <t>Cwmbran Harriers</t>
  </si>
  <si>
    <t>Pembrokeshire Harriers</t>
  </si>
  <si>
    <t>Rhondda AAC</t>
  </si>
  <si>
    <t>Dowling</t>
  </si>
  <si>
    <t>Sullivan</t>
  </si>
  <si>
    <t>10:36.83</t>
  </si>
  <si>
    <t>10:08</t>
  </si>
  <si>
    <t>10:10.85</t>
  </si>
  <si>
    <t>Bryony</t>
  </si>
  <si>
    <t>Boyce</t>
  </si>
  <si>
    <t>2:26.89</t>
  </si>
  <si>
    <t>Esme</t>
  </si>
  <si>
    <t>2:45.55</t>
  </si>
  <si>
    <t>3:15</t>
  </si>
  <si>
    <t>Anthony</t>
  </si>
  <si>
    <t>2:38</t>
  </si>
  <si>
    <t>Keira</t>
  </si>
  <si>
    <t>Devereux</t>
  </si>
  <si>
    <t>2:18.95</t>
  </si>
  <si>
    <t>2:27.1</t>
  </si>
  <si>
    <t>2:35</t>
  </si>
  <si>
    <t>Ella-Jay</t>
  </si>
  <si>
    <t>White</t>
  </si>
  <si>
    <t>2:40</t>
  </si>
  <si>
    <t>Kenniford</t>
  </si>
  <si>
    <t>Tiffany</t>
  </si>
  <si>
    <t>Rees</t>
  </si>
  <si>
    <t>2:20.49</t>
  </si>
  <si>
    <t>Stone</t>
  </si>
  <si>
    <t>2:29.28</t>
  </si>
  <si>
    <t>Copestake</t>
  </si>
  <si>
    <t>Stephanie</t>
  </si>
  <si>
    <t>YATED</t>
  </si>
  <si>
    <t>Yate &amp; District AC</t>
  </si>
  <si>
    <t>Cardwell</t>
  </si>
  <si>
    <t>1:07</t>
  </si>
  <si>
    <t>Vecchi</t>
  </si>
  <si>
    <t>Tomi</t>
  </si>
  <si>
    <t>Roberts-Jones</t>
  </si>
  <si>
    <t>FDSW</t>
  </si>
  <si>
    <t>Federation of Disability Sport Wales</t>
  </si>
  <si>
    <t>Nicholas</t>
  </si>
  <si>
    <t>Van Beneden</t>
  </si>
  <si>
    <t>7.51</t>
  </si>
  <si>
    <t>Peckham</t>
  </si>
  <si>
    <t>DSWPA</t>
  </si>
  <si>
    <t>DSW Para Athletics</t>
  </si>
  <si>
    <t>5:14</t>
  </si>
  <si>
    <t>Hartley-Green</t>
  </si>
  <si>
    <t>5:28.05</t>
  </si>
  <si>
    <t>Eleanor</t>
  </si>
  <si>
    <t>5:30</t>
  </si>
  <si>
    <t>5:10</t>
  </si>
  <si>
    <t>Idris</t>
  </si>
  <si>
    <t>Cartwright</t>
  </si>
  <si>
    <t>5:25</t>
  </si>
  <si>
    <t>Rhydian</t>
  </si>
  <si>
    <t>Lloyd-Francis</t>
  </si>
  <si>
    <t>6:04.45</t>
  </si>
  <si>
    <t>5:03.66</t>
  </si>
  <si>
    <t>5:46.61</t>
  </si>
  <si>
    <t>4:35</t>
  </si>
  <si>
    <t>Belward</t>
  </si>
  <si>
    <t>WADAC</t>
  </si>
  <si>
    <t>Winchester &amp; District AC</t>
  </si>
  <si>
    <t>Bacchetta</t>
  </si>
  <si>
    <t>Ernest</t>
  </si>
  <si>
    <t>2:45.91</t>
  </si>
  <si>
    <t>Van-Toop</t>
  </si>
  <si>
    <t>4:21.53</t>
  </si>
  <si>
    <t>4:40</t>
  </si>
  <si>
    <t>Venetia</t>
  </si>
  <si>
    <t>Mahony</t>
  </si>
  <si>
    <t>MILLS</t>
  </si>
  <si>
    <t>Millfield School</t>
  </si>
  <si>
    <t>Fellows</t>
  </si>
  <si>
    <t>Laurie</t>
  </si>
  <si>
    <t>Mandida</t>
  </si>
  <si>
    <t>Rushesha</t>
  </si>
  <si>
    <t>Kurt</t>
  </si>
  <si>
    <t>Gilbert</t>
  </si>
  <si>
    <t>UCARM</t>
  </si>
  <si>
    <t>Blaenau Gwent Athletics</t>
  </si>
  <si>
    <t>Stefan</t>
  </si>
  <si>
    <t>Chirita</t>
  </si>
  <si>
    <t>Loui</t>
  </si>
  <si>
    <t>Camilleri</t>
  </si>
  <si>
    <t>2:06.27</t>
  </si>
  <si>
    <t>Froley</t>
  </si>
  <si>
    <t>2:16.86</t>
  </si>
  <si>
    <t>Pritchard</t>
  </si>
  <si>
    <t>2:18.66</t>
  </si>
  <si>
    <t>Capps</t>
  </si>
  <si>
    <t>EXETH</t>
  </si>
  <si>
    <t>Exeter Harriers</t>
  </si>
  <si>
    <t>1:55.57</t>
  </si>
  <si>
    <t>Vers</t>
  </si>
  <si>
    <t>Garcia</t>
  </si>
  <si>
    <t>Gerard</t>
  </si>
  <si>
    <t>Mcgrady</t>
  </si>
  <si>
    <t>Kane</t>
  </si>
  <si>
    <t>Smart</t>
  </si>
  <si>
    <t>Sacha</t>
  </si>
  <si>
    <t>Didcote</t>
  </si>
  <si>
    <t>Gilman</t>
  </si>
  <si>
    <t>Sabrina</t>
  </si>
  <si>
    <t>10:04.65</t>
  </si>
  <si>
    <t>9:18.54</t>
  </si>
  <si>
    <t>2:44.8</t>
  </si>
  <si>
    <t>2:52.92</t>
  </si>
  <si>
    <t>2:54</t>
  </si>
  <si>
    <t>Bean</t>
  </si>
  <si>
    <t>Barry &amp; Vale Harriers</t>
  </si>
  <si>
    <t>Walters</t>
  </si>
  <si>
    <t>2:32</t>
  </si>
  <si>
    <t>Max</t>
  </si>
  <si>
    <t>Allie</t>
  </si>
  <si>
    <t>Maggs</t>
  </si>
  <si>
    <t>Vinnie</t>
  </si>
  <si>
    <t>Maxfield</t>
  </si>
  <si>
    <t>CHELM</t>
  </si>
  <si>
    <t>Chelmsford AC</t>
  </si>
  <si>
    <t>Wilcox</t>
  </si>
  <si>
    <t>5:45.09</t>
  </si>
  <si>
    <t>5:02</t>
  </si>
  <si>
    <t>Finlay</t>
  </si>
  <si>
    <t>Howells-Aitken</t>
  </si>
  <si>
    <t>Fox-Byrne</t>
  </si>
  <si>
    <t>PRTYN</t>
  </si>
  <si>
    <t>Prestatyn RC</t>
  </si>
  <si>
    <t>Edward</t>
  </si>
  <si>
    <t>Jeynes</t>
  </si>
  <si>
    <t>Mckay</t>
  </si>
  <si>
    <t>Rayner</t>
  </si>
  <si>
    <t>Eleri</t>
  </si>
  <si>
    <t>Brown</t>
  </si>
  <si>
    <t>Efa</t>
  </si>
  <si>
    <t>Heidi</t>
  </si>
  <si>
    <t>Levinia</t>
  </si>
  <si>
    <t>Sexton</t>
  </si>
  <si>
    <t>3:04.7</t>
  </si>
  <si>
    <t>Houghton</t>
  </si>
  <si>
    <t>Scourfield</t>
  </si>
  <si>
    <t>Yeovil Olympiads AC</t>
  </si>
  <si>
    <t>Iago</t>
  </si>
  <si>
    <t>Parish</t>
  </si>
  <si>
    <t>8:47.71</t>
  </si>
  <si>
    <t>Cullen</t>
  </si>
  <si>
    <t>10:26</t>
  </si>
  <si>
    <t>Kellan</t>
  </si>
  <si>
    <t>Heuberger</t>
  </si>
  <si>
    <t>2:42.77</t>
  </si>
  <si>
    <t>2:17</t>
  </si>
  <si>
    <t>2:24</t>
  </si>
  <si>
    <t>Grzonka</t>
  </si>
  <si>
    <t>Bethany</t>
  </si>
  <si>
    <t>Simpson</t>
  </si>
  <si>
    <t>Julin</t>
  </si>
  <si>
    <t>GLOS</t>
  </si>
  <si>
    <t>Gloucester AC</t>
  </si>
  <si>
    <t>5:56</t>
  </si>
  <si>
    <t>7:00</t>
  </si>
  <si>
    <t>4:19</t>
  </si>
  <si>
    <t>Luidji</t>
  </si>
  <si>
    <t>Louis-Hansen</t>
  </si>
  <si>
    <t>Carlotta</t>
  </si>
  <si>
    <t>Muller</t>
  </si>
  <si>
    <t>NOT WELSH MOVED UP</t>
  </si>
  <si>
    <t>T15-2</t>
  </si>
  <si>
    <t>Straight Final</t>
  </si>
  <si>
    <t>1 Straight Final</t>
  </si>
  <si>
    <t>2 Heats</t>
  </si>
  <si>
    <t>6 Heats</t>
  </si>
  <si>
    <t>4 Heats</t>
  </si>
  <si>
    <t>3 Heats</t>
  </si>
  <si>
    <t>3 Semi Finals</t>
  </si>
  <si>
    <t>2 Semi Finals</t>
  </si>
  <si>
    <t>1 Time Trials</t>
  </si>
  <si>
    <t>2 Time Trials</t>
  </si>
  <si>
    <t>1 Final</t>
  </si>
  <si>
    <t>8 to Final</t>
  </si>
  <si>
    <t>combine U20W &amp; U17W ??</t>
  </si>
  <si>
    <t>combine U20M 7 U17M</t>
  </si>
  <si>
    <t>TRAINING PIT 1M</t>
  </si>
  <si>
    <t>MAX NUMBER REQUIRED</t>
  </si>
  <si>
    <t>800m Time Trials</t>
  </si>
  <si>
    <t>Live Results &amp; Start Lists SCAN QR CODE</t>
  </si>
  <si>
    <t>Generated 2022-01-31T10:29:24</t>
  </si>
  <si>
    <t>PB</t>
  </si>
  <si>
    <t>SB</t>
  </si>
  <si>
    <t>1.41</t>
  </si>
  <si>
    <t>1.50</t>
  </si>
  <si>
    <t>1.51</t>
  </si>
  <si>
    <t>1.55</t>
  </si>
  <si>
    <t>1.56</t>
  </si>
  <si>
    <t>1.59</t>
  </si>
  <si>
    <t>1.40</t>
  </si>
  <si>
    <t>1.45</t>
  </si>
  <si>
    <t>Ernesta</t>
  </si>
  <si>
    <t>Danqua-Amoah</t>
  </si>
  <si>
    <t>1.53</t>
  </si>
  <si>
    <t>Kai</t>
  </si>
  <si>
    <t>Snell</t>
  </si>
  <si>
    <t>1.60</t>
  </si>
  <si>
    <t>1.62</t>
  </si>
  <si>
    <t>1.65</t>
  </si>
  <si>
    <t>6.31</t>
  </si>
  <si>
    <t>6.32</t>
  </si>
  <si>
    <t>6.92</t>
  </si>
  <si>
    <t>3.70</t>
  </si>
  <si>
    <t>4.61</t>
  </si>
  <si>
    <t>4.66</t>
  </si>
  <si>
    <t>5.00</t>
  </si>
  <si>
    <t>5.31</t>
  </si>
  <si>
    <t>5.37</t>
  </si>
  <si>
    <t>5.50</t>
  </si>
  <si>
    <t>5.63</t>
  </si>
  <si>
    <t>5.77</t>
  </si>
  <si>
    <t>5.83</t>
  </si>
  <si>
    <t>6.01</t>
  </si>
  <si>
    <t>6.56</t>
  </si>
  <si>
    <t>3.78</t>
  </si>
  <si>
    <t>5.42</t>
  </si>
  <si>
    <t>5.54</t>
  </si>
  <si>
    <t>8.66</t>
  </si>
  <si>
    <t>0.80</t>
  </si>
  <si>
    <t>1.03</t>
  </si>
  <si>
    <t>1.15</t>
  </si>
  <si>
    <t>0.95</t>
  </si>
  <si>
    <t>1.25</t>
  </si>
  <si>
    <t>4.29</t>
  </si>
  <si>
    <t>4.52</t>
  </si>
  <si>
    <t>4.64</t>
  </si>
  <si>
    <t>4.67</t>
  </si>
  <si>
    <t>4.70</t>
  </si>
  <si>
    <t>4.74</t>
  </si>
  <si>
    <t>4.88</t>
  </si>
  <si>
    <t>5.02</t>
  </si>
  <si>
    <t>5.24</t>
  </si>
  <si>
    <t>5.94</t>
  </si>
  <si>
    <t>4.22</t>
  </si>
  <si>
    <t>4.90</t>
  </si>
  <si>
    <t>5.09</t>
  </si>
  <si>
    <t>5.22</t>
  </si>
  <si>
    <t>5.23</t>
  </si>
  <si>
    <t>5.51</t>
  </si>
  <si>
    <t>5.82</t>
  </si>
  <si>
    <t>6.00</t>
  </si>
  <si>
    <t>1.75</t>
  </si>
  <si>
    <t>1.80</t>
  </si>
  <si>
    <t>1.83</t>
  </si>
  <si>
    <t>1.85</t>
  </si>
  <si>
    <t>1.98</t>
  </si>
  <si>
    <t>1.63</t>
  </si>
  <si>
    <t>1.70</t>
  </si>
  <si>
    <t>2.37</t>
  </si>
  <si>
    <t>2.66</t>
  </si>
  <si>
    <t>2.70</t>
  </si>
  <si>
    <t>2.99</t>
  </si>
  <si>
    <t>3.11</t>
  </si>
  <si>
    <t>3.15</t>
  </si>
  <si>
    <t>3.33</t>
  </si>
  <si>
    <t>3.45</t>
  </si>
  <si>
    <t>3.46</t>
  </si>
  <si>
    <t>3.98</t>
  </si>
  <si>
    <t>4.79</t>
  </si>
  <si>
    <t>8.35</t>
  </si>
  <si>
    <t>10.19</t>
  </si>
  <si>
    <t>10.49</t>
  </si>
  <si>
    <t>11.05</t>
  </si>
  <si>
    <t>7.18</t>
  </si>
  <si>
    <t>7.50</t>
  </si>
  <si>
    <t>8.19</t>
  </si>
  <si>
    <t>8.34</t>
  </si>
  <si>
    <t>9.63</t>
  </si>
  <si>
    <t>4.00</t>
  </si>
  <si>
    <t>5.14</t>
  </si>
  <si>
    <t>5.32</t>
  </si>
  <si>
    <t>5.95</t>
  </si>
  <si>
    <t>7.00</t>
  </si>
  <si>
    <t>7.07</t>
  </si>
  <si>
    <t>2.20</t>
  </si>
  <si>
    <t>2.60</t>
  </si>
  <si>
    <t>3.51</t>
  </si>
  <si>
    <t>3.75</t>
  </si>
  <si>
    <t>3.80</t>
  </si>
  <si>
    <t>3.05</t>
  </si>
  <si>
    <t>4.63</t>
  </si>
  <si>
    <t>2.42</t>
  </si>
  <si>
    <t>2.75</t>
  </si>
  <si>
    <t>4.14</t>
  </si>
  <si>
    <t>10.69</t>
  </si>
  <si>
    <t>11.34</t>
  </si>
  <si>
    <t>10.16</t>
  </si>
  <si>
    <t>10.25</t>
  </si>
  <si>
    <t>8.82</t>
  </si>
  <si>
    <t>9.50</t>
  </si>
  <si>
    <t>9.65</t>
  </si>
  <si>
    <t>11.86</t>
  </si>
  <si>
    <t>12.54</t>
  </si>
  <si>
    <t>13.55</t>
  </si>
  <si>
    <t>2.12</t>
  </si>
  <si>
    <t>2.90</t>
  </si>
  <si>
    <t>3.50</t>
  </si>
  <si>
    <t>3.35</t>
  </si>
  <si>
    <t>12.00</t>
  </si>
  <si>
    <t>13.60</t>
  </si>
  <si>
    <t>15.80</t>
  </si>
  <si>
    <t>9.88</t>
  </si>
  <si>
    <t>10.44</t>
  </si>
  <si>
    <t>11.00</t>
  </si>
  <si>
    <t>12.90</t>
  </si>
  <si>
    <t>13.54</t>
  </si>
  <si>
    <t>26.74</t>
  </si>
  <si>
    <t>29.47</t>
  </si>
  <si>
    <t>29.62</t>
  </si>
  <si>
    <t>30.00</t>
  </si>
  <si>
    <t>31.10</t>
  </si>
  <si>
    <t>31.99</t>
  </si>
  <si>
    <t>32.00</t>
  </si>
  <si>
    <t>32.68</t>
  </si>
  <si>
    <t>33.48</t>
  </si>
  <si>
    <t>33.99</t>
  </si>
  <si>
    <t>36.00</t>
  </si>
  <si>
    <t>37.00</t>
  </si>
  <si>
    <t>23.29</t>
  </si>
  <si>
    <t>23.71</t>
  </si>
  <si>
    <t>24.01</t>
  </si>
  <si>
    <t>24.60</t>
  </si>
  <si>
    <t>24.63</t>
  </si>
  <si>
    <t>25.10</t>
  </si>
  <si>
    <t>25.56</t>
  </si>
  <si>
    <t>26.54</t>
  </si>
  <si>
    <t>Amiah</t>
  </si>
  <si>
    <t>Friday</t>
  </si>
  <si>
    <t>25.40</t>
  </si>
  <si>
    <t>25.90</t>
  </si>
  <si>
    <t>26.43</t>
  </si>
  <si>
    <t>26.51</t>
  </si>
  <si>
    <t>26.53</t>
  </si>
  <si>
    <t>26.71</t>
  </si>
  <si>
    <t>26.86</t>
  </si>
  <si>
    <t>27.05</t>
  </si>
  <si>
    <t>27.17</t>
  </si>
  <si>
    <t>27.35</t>
  </si>
  <si>
    <t>27.58</t>
  </si>
  <si>
    <t>27.65</t>
  </si>
  <si>
    <t>27.76</t>
  </si>
  <si>
    <t>27.80</t>
  </si>
  <si>
    <t>28.13</t>
  </si>
  <si>
    <t>28.40</t>
  </si>
  <si>
    <t>28.94</t>
  </si>
  <si>
    <t>29.01</t>
  </si>
  <si>
    <t>30.99</t>
  </si>
  <si>
    <t>27.86</t>
  </si>
  <si>
    <t>30.37</t>
  </si>
  <si>
    <t>30.47</t>
  </si>
  <si>
    <t>33.00</t>
  </si>
  <si>
    <t>33.43</t>
  </si>
  <si>
    <t>39.72</t>
  </si>
  <si>
    <t>25.28</t>
  </si>
  <si>
    <t>25.29</t>
  </si>
  <si>
    <t>25.30</t>
  </si>
  <si>
    <t>25.59</t>
  </si>
  <si>
    <t>25.87</t>
  </si>
  <si>
    <t>26.06</t>
  </si>
  <si>
    <t>26.21</t>
  </si>
  <si>
    <t>Tyra</t>
  </si>
  <si>
    <t>Jagtiani</t>
  </si>
  <si>
    <t>26.30</t>
  </si>
  <si>
    <t>26.38</t>
  </si>
  <si>
    <t>26.88</t>
  </si>
  <si>
    <t>26.90</t>
  </si>
  <si>
    <t>27.34</t>
  </si>
  <si>
    <t>27.50</t>
  </si>
  <si>
    <t>22.48</t>
  </si>
  <si>
    <t>22.49</t>
  </si>
  <si>
    <t>22.57</t>
  </si>
  <si>
    <t>22.71</t>
  </si>
  <si>
    <t>22.97</t>
  </si>
  <si>
    <t>24.20</t>
  </si>
  <si>
    <t>24.49</t>
  </si>
  <si>
    <t>24.79</t>
  </si>
  <si>
    <t>24.80</t>
  </si>
  <si>
    <t>29.00</t>
  </si>
  <si>
    <t>49.71</t>
  </si>
  <si>
    <t>50.41</t>
  </si>
  <si>
    <t>50.80</t>
  </si>
  <si>
    <t>53.59</t>
  </si>
  <si>
    <t>54.17</t>
  </si>
  <si>
    <t>55.60</t>
  </si>
  <si>
    <t>56.57</t>
  </si>
  <si>
    <t>58.76</t>
  </si>
  <si>
    <t>60.86</t>
  </si>
  <si>
    <t>61.00</t>
  </si>
  <si>
    <t>61.97</t>
  </si>
  <si>
    <t>63.00</t>
  </si>
  <si>
    <t>68.07</t>
  </si>
  <si>
    <t>52.84</t>
  </si>
  <si>
    <t>54.25</t>
  </si>
  <si>
    <t>55.00</t>
  </si>
  <si>
    <t>57.89</t>
  </si>
  <si>
    <t>58.57</t>
  </si>
  <si>
    <t>59.00</t>
  </si>
  <si>
    <t>62.00</t>
  </si>
  <si>
    <t>42.70</t>
  </si>
  <si>
    <t>42.86</t>
  </si>
  <si>
    <t>43.01</t>
  </si>
  <si>
    <t>43.29</t>
  </si>
  <si>
    <t>43.30</t>
  </si>
  <si>
    <t>43.60</t>
  </si>
  <si>
    <t>43.77</t>
  </si>
  <si>
    <t>45.43</t>
  </si>
  <si>
    <t>45.76</t>
  </si>
  <si>
    <t>47.69</t>
  </si>
  <si>
    <t>48.26</t>
  </si>
  <si>
    <t>10.17</t>
  </si>
  <si>
    <t>8.86</t>
  </si>
  <si>
    <t>9.02</t>
  </si>
  <si>
    <t>9.70</t>
  </si>
  <si>
    <t>9.78</t>
  </si>
  <si>
    <t>9.86</t>
  </si>
  <si>
    <t>10.95</t>
  </si>
  <si>
    <t>11.80</t>
  </si>
  <si>
    <t>12.06</t>
  </si>
  <si>
    <t>10.15</t>
  </si>
  <si>
    <t>10.24</t>
  </si>
  <si>
    <t>10.50</t>
  </si>
  <si>
    <t>13.00</t>
  </si>
  <si>
    <t>14.00</t>
  </si>
  <si>
    <t>20.00</t>
  </si>
  <si>
    <t>8.06</t>
  </si>
  <si>
    <t>8.90</t>
  </si>
  <si>
    <t>9.00</t>
  </si>
  <si>
    <t>9.06</t>
  </si>
  <si>
    <t>9.20</t>
  </si>
  <si>
    <t>9.22</t>
  </si>
  <si>
    <t>9.90</t>
  </si>
  <si>
    <t>7.64</t>
  </si>
  <si>
    <t>7.95</t>
  </si>
  <si>
    <t>8.02</t>
  </si>
  <si>
    <t>8.03</t>
  </si>
  <si>
    <t>8.12</t>
  </si>
  <si>
    <t>8.17</t>
  </si>
  <si>
    <t>8.36</t>
  </si>
  <si>
    <t>8.37</t>
  </si>
  <si>
    <t>8.38</t>
  </si>
  <si>
    <t>8.40</t>
  </si>
  <si>
    <t>8.53</t>
  </si>
  <si>
    <t>8.61</t>
  </si>
  <si>
    <t>8.70</t>
  </si>
  <si>
    <t>8.71</t>
  </si>
  <si>
    <t>8.79</t>
  </si>
  <si>
    <t>8.81</t>
  </si>
  <si>
    <t>8.95</t>
  </si>
  <si>
    <t>9.08</t>
  </si>
  <si>
    <t>9.25</t>
  </si>
  <si>
    <t>14.54</t>
  </si>
  <si>
    <t>7.19</t>
  </si>
  <si>
    <t>7.35</t>
  </si>
  <si>
    <t>7.60</t>
  </si>
  <si>
    <t>7.61</t>
  </si>
  <si>
    <t>7.72</t>
  </si>
  <si>
    <t>7.88</t>
  </si>
  <si>
    <t>7.89</t>
  </si>
  <si>
    <t>8.27</t>
  </si>
  <si>
    <t>8.84</t>
  </si>
  <si>
    <t>10.00</t>
  </si>
  <si>
    <t>11.01</t>
  </si>
  <si>
    <t>12.50</t>
  </si>
  <si>
    <t>6.98</t>
  </si>
  <si>
    <t>7.04</t>
  </si>
  <si>
    <t>Barton</t>
  </si>
  <si>
    <t>7.10</t>
  </si>
  <si>
    <t>7.12</t>
  </si>
  <si>
    <t>7.16</t>
  </si>
  <si>
    <t>7.20</t>
  </si>
  <si>
    <t>7.39</t>
  </si>
  <si>
    <t>7.40</t>
  </si>
  <si>
    <t>7.70</t>
  </si>
  <si>
    <t>7.74</t>
  </si>
  <si>
    <t>8.00</t>
  </si>
  <si>
    <t>8.01</t>
  </si>
  <si>
    <t>8.50</t>
  </si>
  <si>
    <t>8.60</t>
  </si>
  <si>
    <t>10.59</t>
  </si>
  <si>
    <t>8.09</t>
  </si>
  <si>
    <t>8.10</t>
  </si>
  <si>
    <t>8.18</t>
  </si>
  <si>
    <t>8.20</t>
  </si>
  <si>
    <t>8.22</t>
  </si>
  <si>
    <t>8.23</t>
  </si>
  <si>
    <t>8.77</t>
  </si>
  <si>
    <t>Saunders</t>
  </si>
  <si>
    <t>8.80</t>
  </si>
  <si>
    <t>8.93</t>
  </si>
  <si>
    <t>8.30</t>
  </si>
  <si>
    <t>9.58</t>
  </si>
  <si>
    <t>8.85</t>
  </si>
  <si>
    <t>9.32</t>
  </si>
  <si>
    <t>9.04</t>
  </si>
  <si>
    <t>9.47</t>
  </si>
  <si>
    <t>9.61</t>
  </si>
  <si>
    <t>11.15</t>
  </si>
  <si>
    <t>Warm up</t>
  </si>
  <si>
    <t>Registration Close</t>
  </si>
  <si>
    <t>60 to 400 per race</t>
  </si>
  <si>
    <t>800 per race</t>
  </si>
  <si>
    <t>1500 per race</t>
  </si>
  <si>
    <t>3000m per race</t>
  </si>
  <si>
    <t>events run at the same site</t>
  </si>
  <si>
    <t>u20m &amp; u17m run as 1 race</t>
  </si>
  <si>
    <t>NOTICE</t>
  </si>
  <si>
    <t>3000m 14:30 U20M &amp; U17M RUN AS ONE RACE MAX 10 ATHLETES</t>
  </si>
  <si>
    <t>U20W &amp; U13G 200m REQUIRE ONLY 12 ATHLETES TO REGISTER TO REMOVE SEMI FINALS</t>
  </si>
  <si>
    <t>T04-2</t>
  </si>
  <si>
    <t>T06-2</t>
  </si>
  <si>
    <t>T12-1</t>
  </si>
  <si>
    <t>U20M/U17M</t>
  </si>
  <si>
    <t>U20W/U17W</t>
  </si>
  <si>
    <t>U13B/U13G</t>
  </si>
  <si>
    <t>U17M/U20M</t>
  </si>
  <si>
    <t>T16-2</t>
  </si>
  <si>
    <t>T21-2</t>
  </si>
  <si>
    <t>T22-2</t>
  </si>
  <si>
    <t>NO u17m TRIPLE JUMP ENTRIES</t>
  </si>
  <si>
    <t>U20W/U17W 1500m Final</t>
  </si>
  <si>
    <t>U13B/U13G 1500m Final</t>
  </si>
  <si>
    <t>U17M/U20M 1500m Final</t>
  </si>
  <si>
    <t>U17W 60m Hurdles Straight Final</t>
  </si>
  <si>
    <t>U13G 60m Hurdles Straight Final</t>
  </si>
  <si>
    <t>Rounds Est</t>
  </si>
  <si>
    <t>Heat 1</t>
  </si>
  <si>
    <t>Heat 2</t>
  </si>
  <si>
    <t>Heat 3</t>
  </si>
  <si>
    <t>Heat 4</t>
  </si>
  <si>
    <t>Heat 5</t>
  </si>
  <si>
    <t>Heat 6</t>
  </si>
  <si>
    <t>Semi Final 1</t>
  </si>
  <si>
    <t>Semi Final 2</t>
  </si>
  <si>
    <t>Semi Final 3</t>
  </si>
  <si>
    <t>Time Trial</t>
  </si>
  <si>
    <t>ALL ATHLETES MUST REGISTER NO LESS THAN 90 MINUTES PRIOR TO THEIR FIRST EVENT START TIME</t>
  </si>
  <si>
    <t>ALL ATHLETES IF COMPETING ON BOTH DAYS MUST KEEP THEIR NUMBERS FOR BOTH DAYS</t>
  </si>
  <si>
    <t>U13G/U13B</t>
  </si>
  <si>
    <t>5+1</t>
  </si>
  <si>
    <t>timings no mirror the red tab columns AC4 down</t>
  </si>
  <si>
    <t>timings no mirror the red tab columns AC36 down</t>
  </si>
  <si>
    <t>T07-2</t>
  </si>
  <si>
    <t>T09-2</t>
  </si>
  <si>
    <t>T11-1</t>
  </si>
  <si>
    <t>T14-2</t>
  </si>
  <si>
    <t>T17-3</t>
  </si>
  <si>
    <t>T18-2</t>
  </si>
  <si>
    <t>ALL ATHLETES MUST REGISTER ON BOTH DAYS AT REGISTRATION OR THEY WILL NOT BE ALLOWED TO TAKE PART</t>
  </si>
  <si>
    <t>Pos</t>
  </si>
  <si>
    <t>Athlete</t>
  </si>
  <si>
    <t>Club</t>
  </si>
  <si>
    <t>Perf</t>
  </si>
  <si>
    <t>Non Welsh Winner</t>
  </si>
  <si>
    <t>Field Time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</si>
</sst>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 #,##0.00_-;_-* &quot;-&quot;??_-;_-@_-"/>
    <numFmt numFmtId="165" formatCode="[$-809]dd\ mmmm\ yyyy"/>
  </numFmts>
  <fonts count="109" x14ac:knownFonts="1">
    <font>
      <sz val="10"/>
      <color theme="1"/>
      <name val="Calibri"/>
      <family val="2"/>
    </font>
    <font>
      <sz val="10"/>
      <color theme="1"/>
      <name val="Calibri"/>
      <family val="2"/>
    </font>
    <font>
      <b/>
      <sz val="10"/>
      <color theme="0"/>
      <name val="Calibri"/>
      <family val="2"/>
    </font>
    <font>
      <sz val="10"/>
      <color rgb="FFFF0000"/>
      <name val="Calibri"/>
      <family val="2"/>
    </font>
    <font>
      <b/>
      <sz val="10"/>
      <color theme="1"/>
      <name val="Calibri"/>
      <family val="2"/>
    </font>
    <font>
      <sz val="11"/>
      <color rgb="FF000000"/>
      <name val="Calibri"/>
      <family val="2"/>
      <charset val="204"/>
    </font>
    <font>
      <sz val="10"/>
      <name val="Calibri"/>
      <family val="2"/>
    </font>
    <font>
      <b/>
      <i/>
      <sz val="10"/>
      <color rgb="FFFF0000"/>
      <name val="Calibri"/>
      <family val="2"/>
    </font>
    <font>
      <b/>
      <sz val="10"/>
      <name val="Calibri"/>
      <family val="2"/>
    </font>
    <font>
      <b/>
      <i/>
      <sz val="10"/>
      <name val="Calibri"/>
      <family val="2"/>
    </font>
    <font>
      <b/>
      <sz val="10"/>
      <color rgb="FFFF0000"/>
      <name val="Calibri"/>
      <family val="2"/>
    </font>
    <font>
      <b/>
      <i/>
      <sz val="10"/>
      <color theme="1"/>
      <name val="Calibri"/>
      <family val="2"/>
    </font>
    <font>
      <b/>
      <i/>
      <sz val="10"/>
      <color rgb="FF0070C0"/>
      <name val="Calibri"/>
      <family val="2"/>
    </font>
    <font>
      <b/>
      <sz val="10"/>
      <color theme="1"/>
      <name val="Calibri"/>
      <family val="2"/>
      <scheme val="minor"/>
    </font>
    <font>
      <sz val="10"/>
      <name val="Arial"/>
      <family val="2"/>
    </font>
    <font>
      <sz val="10"/>
      <color theme="1"/>
      <name val="Calibri"/>
      <family val="2"/>
      <scheme val="minor"/>
    </font>
    <font>
      <sz val="10"/>
      <color rgb="FF000000"/>
      <name val="Calibri"/>
      <family val="2"/>
    </font>
    <font>
      <b/>
      <sz val="10"/>
      <color rgb="FF000000"/>
      <name val="Calibri"/>
      <family val="2"/>
    </font>
    <font>
      <sz val="10"/>
      <color rgb="FF000000"/>
      <name val="Calibri"/>
      <family val="2"/>
      <charset val="204"/>
    </font>
    <font>
      <b/>
      <sz val="14"/>
      <color theme="0"/>
      <name val="Calibri"/>
      <family val="2"/>
      <scheme val="minor"/>
    </font>
    <font>
      <b/>
      <sz val="10"/>
      <color rgb="FF002060"/>
      <name val="Calibri"/>
      <family val="2"/>
    </font>
    <font>
      <b/>
      <sz val="10"/>
      <color rgb="FF008000"/>
      <name val="Calibri"/>
      <family val="2"/>
    </font>
    <font>
      <b/>
      <sz val="10"/>
      <color theme="0"/>
      <name val="Calibri"/>
      <family val="2"/>
      <scheme val="minor"/>
    </font>
    <font>
      <b/>
      <sz val="10"/>
      <color rgb="FFFF0000"/>
      <name val="Calibri"/>
      <family val="2"/>
      <scheme val="minor"/>
    </font>
    <font>
      <sz val="10"/>
      <color rgb="FFFF0000"/>
      <name val="Calibri"/>
      <family val="2"/>
      <scheme val="minor"/>
    </font>
    <font>
      <b/>
      <sz val="10"/>
      <color rgb="FF0000FF"/>
      <name val="Calibri"/>
      <family val="2"/>
    </font>
    <font>
      <b/>
      <i/>
      <sz val="10"/>
      <color rgb="FF0000FF"/>
      <name val="Calibri"/>
      <family val="2"/>
    </font>
    <font>
      <i/>
      <sz val="10"/>
      <color theme="1"/>
      <name val="Calibri"/>
      <family val="2"/>
    </font>
    <font>
      <sz val="10"/>
      <color rgb="FF0000FF"/>
      <name val="Calibri"/>
      <family val="2"/>
    </font>
    <font>
      <sz val="10"/>
      <color rgb="FF000000"/>
      <name val="Calibri Light"/>
      <family val="2"/>
    </font>
    <font>
      <sz val="11"/>
      <color theme="1"/>
      <name val="Calibri Light"/>
      <family val="2"/>
    </font>
    <font>
      <sz val="11"/>
      <name val="Calibri Light"/>
      <family val="2"/>
    </font>
    <font>
      <sz val="12"/>
      <color theme="1"/>
      <name val="Calibri Light"/>
      <family val="2"/>
    </font>
    <font>
      <sz val="12"/>
      <color rgb="FF0000FF"/>
      <name val="Calibri Light"/>
      <family val="2"/>
    </font>
    <font>
      <sz val="12"/>
      <color rgb="FFFF0000"/>
      <name val="Calibri Light"/>
      <family val="2"/>
    </font>
    <font>
      <sz val="12"/>
      <color rgb="FF008000"/>
      <name val="Calibri Light"/>
      <family val="2"/>
    </font>
    <font>
      <sz val="12"/>
      <name val="Calibri Light"/>
      <family val="2"/>
    </font>
    <font>
      <i/>
      <sz val="12"/>
      <color rgb="FF0000FF"/>
      <name val="Calibri Light"/>
      <family val="2"/>
    </font>
    <font>
      <sz val="12"/>
      <color rgb="FF000000"/>
      <name val="Calibri Light"/>
      <family val="2"/>
    </font>
    <font>
      <b/>
      <sz val="10"/>
      <color theme="1"/>
      <name val="Calibri Light"/>
      <family val="2"/>
    </font>
    <font>
      <b/>
      <sz val="10"/>
      <color rgb="FFFF0000"/>
      <name val="Calibri Light"/>
      <family val="2"/>
    </font>
    <font>
      <b/>
      <sz val="10"/>
      <color rgb="FF008000"/>
      <name val="Calibri Light"/>
      <family val="2"/>
    </font>
    <font>
      <b/>
      <sz val="10"/>
      <color rgb="FF002060"/>
      <name val="Calibri Light"/>
      <family val="2"/>
    </font>
    <font>
      <b/>
      <sz val="12"/>
      <color theme="0"/>
      <name val="Calibri Light"/>
      <family val="2"/>
    </font>
    <font>
      <sz val="12"/>
      <color rgb="FF000000"/>
      <name val="Calibri"/>
      <family val="2"/>
    </font>
    <font>
      <i/>
      <sz val="12"/>
      <color rgb="FFFF0000"/>
      <name val="Calibri Light"/>
      <family val="2"/>
    </font>
    <font>
      <i/>
      <sz val="12"/>
      <color rgb="FF0033CC"/>
      <name val="Calibri Light"/>
      <family val="2"/>
    </font>
    <font>
      <b/>
      <sz val="18"/>
      <color theme="1"/>
      <name val="Calibri"/>
      <family val="2"/>
    </font>
    <font>
      <sz val="11"/>
      <color theme="1"/>
      <name val="Calibri"/>
      <family val="2"/>
      <scheme val="minor"/>
    </font>
    <font>
      <b/>
      <sz val="11"/>
      <color theme="1"/>
      <name val="Calibri"/>
      <family val="2"/>
      <scheme val="minor"/>
    </font>
    <font>
      <b/>
      <sz val="16"/>
      <color theme="1"/>
      <name val="Calibri"/>
      <family val="2"/>
      <scheme val="minor"/>
    </font>
    <font>
      <sz val="8"/>
      <color theme="1"/>
      <name val="Calibri"/>
      <family val="2"/>
    </font>
    <font>
      <b/>
      <sz val="20"/>
      <color rgb="FFE30D40"/>
      <name val="Fierce Vector"/>
      <family val="3"/>
    </font>
    <font>
      <sz val="10"/>
      <name val="Calibri"/>
      <family val="2"/>
      <scheme val="minor"/>
    </font>
    <font>
      <b/>
      <sz val="12"/>
      <color theme="1"/>
      <name val="Calibri"/>
      <family val="2"/>
    </font>
    <font>
      <sz val="11"/>
      <color rgb="FFFF0000"/>
      <name val="Calibri"/>
      <family val="2"/>
      <scheme val="minor"/>
    </font>
    <font>
      <sz val="8"/>
      <name val="Calibri"/>
      <family val="2"/>
    </font>
    <font>
      <sz val="12"/>
      <name val="Calibri"/>
      <family val="2"/>
    </font>
    <font>
      <b/>
      <sz val="10"/>
      <name val="Calibri"/>
      <family val="2"/>
      <scheme val="minor"/>
    </font>
    <font>
      <b/>
      <sz val="11"/>
      <color theme="1"/>
      <name val="Calibri Light"/>
      <family val="2"/>
    </font>
    <font>
      <b/>
      <sz val="12"/>
      <color rgb="FFFF0000"/>
      <name val="Calibri Light"/>
      <family val="2"/>
    </font>
    <font>
      <b/>
      <sz val="11"/>
      <color rgb="FFFF0000"/>
      <name val="Calibri Light"/>
      <family val="2"/>
    </font>
    <font>
      <sz val="10"/>
      <color theme="1"/>
      <name val="Calibri Light"/>
      <family val="2"/>
    </font>
    <font>
      <sz val="10"/>
      <color rgb="FF0000FF"/>
      <name val="Calibri Light"/>
      <family val="2"/>
    </font>
    <font>
      <sz val="10"/>
      <color rgb="FFFF0000"/>
      <name val="Calibri Light"/>
      <family val="2"/>
    </font>
    <font>
      <sz val="10"/>
      <color rgb="FF008000"/>
      <name val="Calibri Light"/>
      <family val="2"/>
    </font>
    <font>
      <sz val="10"/>
      <name val="Calibri Light"/>
      <family val="2"/>
    </font>
    <font>
      <i/>
      <sz val="10"/>
      <color rgb="FF0000FF"/>
      <name val="Calibri Light"/>
      <family val="2"/>
    </font>
    <font>
      <i/>
      <sz val="14"/>
      <color rgb="FFFF0000"/>
      <name val="Calibri"/>
      <family val="2"/>
    </font>
    <font>
      <sz val="18"/>
      <color rgb="FFE30D40"/>
      <name val="Fierce Vector"/>
      <family val="3"/>
    </font>
    <font>
      <b/>
      <sz val="10"/>
      <color rgb="FFE30D40"/>
      <name val="Calibri"/>
      <family val="2"/>
    </font>
    <font>
      <sz val="10"/>
      <color rgb="FFE30D40"/>
      <name val="Calibri"/>
      <family val="2"/>
    </font>
    <font>
      <sz val="36"/>
      <color rgb="FFE30D40"/>
      <name val="Fierce Vector"/>
      <family val="3"/>
    </font>
    <font>
      <sz val="11"/>
      <color theme="1"/>
      <name val="Calibri"/>
      <family val="2"/>
    </font>
    <font>
      <b/>
      <sz val="11"/>
      <color rgb="FFFF0000"/>
      <name val="Calibri"/>
      <family val="2"/>
    </font>
    <font>
      <b/>
      <sz val="11"/>
      <color rgb="FF0000FF"/>
      <name val="Calibri"/>
      <family val="2"/>
    </font>
    <font>
      <i/>
      <sz val="11"/>
      <color theme="1"/>
      <name val="Calibri"/>
      <family val="2"/>
    </font>
    <font>
      <b/>
      <i/>
      <sz val="11"/>
      <color rgb="FF0000FF"/>
      <name val="Calibri"/>
      <family val="2"/>
    </font>
    <font>
      <b/>
      <sz val="11"/>
      <color rgb="FFE30D40"/>
      <name val="Calibri"/>
      <family val="2"/>
    </font>
    <font>
      <b/>
      <sz val="18"/>
      <name val="Calibri"/>
      <family val="2"/>
    </font>
    <font>
      <b/>
      <i/>
      <sz val="11"/>
      <color theme="1"/>
      <name val="Calibri"/>
      <family val="2"/>
      <scheme val="minor"/>
    </font>
    <font>
      <b/>
      <i/>
      <sz val="10"/>
      <color theme="1"/>
      <name val="Calibri"/>
      <family val="2"/>
      <scheme val="minor"/>
    </font>
    <font>
      <b/>
      <i/>
      <sz val="10"/>
      <color rgb="FF0033CC"/>
      <name val="Calibri"/>
      <family val="2"/>
      <scheme val="minor"/>
    </font>
    <font>
      <sz val="10"/>
      <color rgb="FF000000"/>
      <name val="Calibri"/>
      <family val="2"/>
      <scheme val="minor"/>
    </font>
    <font>
      <i/>
      <sz val="10"/>
      <color rgb="FF0033CC"/>
      <name val="Calibri"/>
      <family val="2"/>
      <scheme val="minor"/>
    </font>
    <font>
      <sz val="10"/>
      <color theme="0"/>
      <name val="Calibri"/>
      <family val="2"/>
      <scheme val="minor"/>
    </font>
    <font>
      <sz val="10"/>
      <color rgb="FF0033CC"/>
      <name val="Calibri"/>
      <family val="2"/>
      <scheme val="minor"/>
    </font>
    <font>
      <b/>
      <sz val="10"/>
      <color rgb="FF000000"/>
      <name val="Calibri"/>
      <family val="2"/>
      <scheme val="minor"/>
    </font>
    <font>
      <b/>
      <i/>
      <sz val="10"/>
      <color rgb="FF002060"/>
      <name val="Calibri"/>
      <family val="2"/>
      <scheme val="minor"/>
    </font>
    <font>
      <i/>
      <sz val="10"/>
      <color theme="0"/>
      <name val="Calibri"/>
      <family val="2"/>
    </font>
    <font>
      <sz val="16"/>
      <color theme="1"/>
      <name val="Calibri"/>
      <family val="2"/>
      <scheme val="minor"/>
    </font>
    <font>
      <b/>
      <i/>
      <sz val="11"/>
      <color rgb="FF0033CC"/>
      <name val="Calibri"/>
      <family val="2"/>
      <scheme val="minor"/>
    </font>
    <font>
      <b/>
      <sz val="11"/>
      <color rgb="FFFF0000"/>
      <name val="Calibri"/>
      <family val="2"/>
      <scheme val="minor"/>
    </font>
    <font>
      <b/>
      <i/>
      <sz val="11"/>
      <color rgb="FF002060"/>
      <name val="Calibri"/>
      <family val="2"/>
      <scheme val="minor"/>
    </font>
    <font>
      <b/>
      <sz val="11"/>
      <color theme="0"/>
      <name val="Calibri"/>
      <family val="2"/>
      <scheme val="minor"/>
    </font>
    <font>
      <sz val="11"/>
      <color rgb="FF002060"/>
      <name val="Calibri"/>
      <family val="2"/>
      <scheme val="minor"/>
    </font>
    <font>
      <b/>
      <i/>
      <sz val="11"/>
      <color rgb="FF0000FF"/>
      <name val="Calibri"/>
      <family val="2"/>
      <scheme val="minor"/>
    </font>
    <font>
      <b/>
      <sz val="16"/>
      <color rgb="FFFF0000"/>
      <name val="Calibri"/>
      <family val="2"/>
      <scheme val="minor"/>
    </font>
    <font>
      <sz val="11"/>
      <color theme="0"/>
      <name val="Calibri"/>
      <family val="2"/>
      <scheme val="minor"/>
    </font>
    <font>
      <sz val="11"/>
      <name val="Calibri"/>
      <family val="2"/>
      <scheme val="minor"/>
    </font>
    <font>
      <b/>
      <sz val="11"/>
      <name val="Calibri"/>
      <family val="2"/>
      <scheme val="minor"/>
    </font>
    <font>
      <b/>
      <i/>
      <sz val="11"/>
      <color rgb="FFFF0000"/>
      <name val="Calibri"/>
      <family val="2"/>
      <scheme val="minor"/>
    </font>
    <font>
      <b/>
      <sz val="11"/>
      <name val="Calibri"/>
      <family val="2"/>
    </font>
    <font>
      <b/>
      <sz val="16"/>
      <color theme="0"/>
      <name val="Calibri"/>
      <family val="2"/>
      <scheme val="minor"/>
    </font>
    <font>
      <sz val="20"/>
      <color rgb="FFE30D40"/>
      <name val="Fierce Vector"/>
      <family val="3"/>
    </font>
    <font>
      <sz val="26"/>
      <color rgb="FFE30D40"/>
      <name val="Fierce Vector"/>
      <family val="3"/>
    </font>
    <font>
      <b/>
      <sz val="20"/>
      <color rgb="FFE30D40"/>
      <name val="Calibri"/>
      <family val="2"/>
    </font>
    <font>
      <sz val="18"/>
      <color theme="1"/>
      <name val="Fierce Vector"/>
      <family val="3"/>
    </font>
    <font>
      <sz val="16"/>
      <color theme="1"/>
      <name val="Fierce Vector"/>
      <family val="3"/>
    </font>
  </fonts>
  <fills count="23">
    <fill>
      <patternFill patternType="none"/>
    </fill>
    <fill>
      <patternFill patternType="gray125"/>
    </fill>
    <fill>
      <patternFill patternType="solid">
        <fgColor rgb="FFFFFFCC"/>
        <bgColor indexed="64"/>
      </patternFill>
    </fill>
    <fill>
      <patternFill patternType="solid">
        <fgColor theme="9" tint="0.39997558519241921"/>
        <bgColor indexed="64"/>
      </patternFill>
    </fill>
    <fill>
      <patternFill patternType="solid">
        <fgColor theme="0" tint="-0.14999847407452621"/>
        <bgColor indexed="64"/>
      </patternFill>
    </fill>
    <fill>
      <patternFill patternType="solid">
        <fgColor theme="4" tint="0.59999389629810485"/>
        <bgColor indexed="64"/>
      </patternFill>
    </fill>
    <fill>
      <patternFill patternType="solid">
        <fgColor rgb="FFFFFF00"/>
        <bgColor indexed="64"/>
      </patternFill>
    </fill>
    <fill>
      <patternFill patternType="solid">
        <fgColor rgb="FFFF0000"/>
        <bgColor indexed="64"/>
      </patternFill>
    </fill>
    <fill>
      <patternFill patternType="solid">
        <fgColor rgb="FF002060"/>
        <bgColor indexed="64"/>
      </patternFill>
    </fill>
    <fill>
      <patternFill patternType="solid">
        <fgColor rgb="FF008000"/>
        <bgColor indexed="64"/>
      </patternFill>
    </fill>
    <fill>
      <patternFill patternType="solid">
        <fgColor rgb="FF7030A0"/>
        <bgColor indexed="64"/>
      </patternFill>
    </fill>
    <fill>
      <patternFill patternType="solid">
        <fgColor rgb="FFC00000"/>
        <bgColor indexed="64"/>
      </patternFill>
    </fill>
    <fill>
      <patternFill patternType="solid">
        <fgColor rgb="FFFFFF99"/>
        <bgColor indexed="64"/>
      </patternFill>
    </fill>
    <fill>
      <patternFill patternType="solid">
        <fgColor rgb="FFFFC000"/>
        <bgColor indexed="64"/>
      </patternFill>
    </fill>
    <fill>
      <patternFill patternType="solid">
        <fgColor rgb="FF00B0F0"/>
        <bgColor indexed="64"/>
      </patternFill>
    </fill>
    <fill>
      <patternFill patternType="solid">
        <fgColor theme="9" tint="0.59999389629810485"/>
        <bgColor indexed="64"/>
      </patternFill>
    </fill>
    <fill>
      <patternFill patternType="solid">
        <fgColor theme="6" tint="0.59999389629810485"/>
        <bgColor indexed="64"/>
      </patternFill>
    </fill>
    <fill>
      <patternFill patternType="solid">
        <fgColor theme="4" tint="0.79998168889431442"/>
        <bgColor indexed="64"/>
      </patternFill>
    </fill>
    <fill>
      <patternFill patternType="solid">
        <fgColor theme="7" tint="0.59999389629810485"/>
        <bgColor indexed="64"/>
      </patternFill>
    </fill>
    <fill>
      <patternFill patternType="solid">
        <fgColor theme="6" tint="0.79998168889431442"/>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rgb="FFE30D40"/>
        <bgColor indexed="64"/>
      </patternFill>
    </fill>
  </fills>
  <borders count="141">
    <border>
      <left/>
      <right/>
      <top/>
      <bottom/>
      <diagonal/>
    </border>
    <border>
      <left/>
      <right style="hair">
        <color indexed="64"/>
      </right>
      <top style="hair">
        <color indexed="64"/>
      </top>
      <bottom style="hair">
        <color indexed="64"/>
      </bottom>
      <diagonal/>
    </border>
    <border>
      <left style="hair">
        <color auto="1"/>
      </left>
      <right style="hair">
        <color auto="1"/>
      </right>
      <top style="hair">
        <color auto="1"/>
      </top>
      <bottom style="hair">
        <color auto="1"/>
      </bottom>
      <diagonal/>
    </border>
    <border>
      <left style="hair">
        <color auto="1"/>
      </left>
      <right style="hair">
        <color auto="1"/>
      </right>
      <top/>
      <bottom style="hair">
        <color auto="1"/>
      </bottom>
      <diagonal/>
    </border>
    <border>
      <left style="hair">
        <color auto="1"/>
      </left>
      <right style="hair">
        <color auto="1"/>
      </right>
      <top style="hair">
        <color auto="1"/>
      </top>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thin">
        <color indexed="64"/>
      </left>
      <right style="thin">
        <color indexed="64"/>
      </right>
      <top style="thin">
        <color indexed="64"/>
      </top>
      <bottom style="thin">
        <color indexed="64"/>
      </bottom>
      <diagonal/>
    </border>
    <border>
      <left/>
      <right style="hair">
        <color indexed="64"/>
      </right>
      <top style="hair">
        <color indexed="64"/>
      </top>
      <bottom style="thin">
        <color indexed="64"/>
      </bottom>
      <diagonal/>
    </border>
    <border>
      <left style="hair">
        <color auto="1"/>
      </left>
      <right style="thin">
        <color auto="1"/>
      </right>
      <top style="thin">
        <color auto="1"/>
      </top>
      <bottom style="hair">
        <color auto="1"/>
      </bottom>
      <diagonal/>
    </border>
    <border>
      <left style="hair">
        <color auto="1"/>
      </left>
      <right style="thin">
        <color auto="1"/>
      </right>
      <top style="hair">
        <color auto="1"/>
      </top>
      <bottom style="hair">
        <color auto="1"/>
      </bottom>
      <diagonal/>
    </border>
    <border>
      <left style="hair">
        <color auto="1"/>
      </left>
      <right style="thin">
        <color auto="1"/>
      </right>
      <top style="hair">
        <color auto="1"/>
      </top>
      <bottom style="thin">
        <color auto="1"/>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hair">
        <color indexed="64"/>
      </right>
      <top style="thin">
        <color indexed="64"/>
      </top>
      <bottom style="hair">
        <color indexed="64"/>
      </bottom>
      <diagonal/>
    </border>
    <border>
      <left style="thin">
        <color indexed="64"/>
      </left>
      <right/>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right/>
      <top style="hair">
        <color indexed="64"/>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right/>
      <top/>
      <bottom style="hair">
        <color indexed="64"/>
      </bottom>
      <diagonal/>
    </border>
    <border>
      <left style="hair">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style="hair">
        <color indexed="64"/>
      </right>
      <top/>
      <bottom style="thin">
        <color indexed="64"/>
      </bottom>
      <diagonal/>
    </border>
    <border>
      <left style="thin">
        <color indexed="64"/>
      </left>
      <right/>
      <top/>
      <bottom style="hair">
        <color indexed="64"/>
      </bottom>
      <diagonal/>
    </border>
    <border>
      <left/>
      <right/>
      <top style="thin">
        <color indexed="64"/>
      </top>
      <bottom style="thin">
        <color indexed="64"/>
      </bottom>
      <diagonal/>
    </border>
    <border>
      <left style="hair">
        <color indexed="64"/>
      </left>
      <right style="hair">
        <color indexed="64"/>
      </right>
      <top/>
      <bottom style="thin">
        <color indexed="64"/>
      </bottom>
      <diagonal/>
    </border>
    <border>
      <left style="hair">
        <color auto="1"/>
      </left>
      <right style="thin">
        <color auto="1"/>
      </right>
      <top/>
      <bottom style="hair">
        <color auto="1"/>
      </bottom>
      <diagonal/>
    </border>
    <border>
      <left style="thin">
        <color indexed="64"/>
      </left>
      <right/>
      <top style="hair">
        <color indexed="64"/>
      </top>
      <bottom style="hair">
        <color indexed="64"/>
      </bottom>
      <diagonal/>
    </border>
    <border>
      <left style="thin">
        <color auto="1"/>
      </left>
      <right style="thin">
        <color auto="1"/>
      </right>
      <top style="thin">
        <color auto="1"/>
      </top>
      <bottom style="hair">
        <color auto="1"/>
      </bottom>
      <diagonal/>
    </border>
    <border>
      <left style="thin">
        <color auto="1"/>
      </left>
      <right style="thin">
        <color auto="1"/>
      </right>
      <top style="hair">
        <color auto="1"/>
      </top>
      <bottom style="hair">
        <color auto="1"/>
      </bottom>
      <diagonal/>
    </border>
    <border>
      <left style="thin">
        <color auto="1"/>
      </left>
      <right style="thin">
        <color auto="1"/>
      </right>
      <top style="hair">
        <color auto="1"/>
      </top>
      <bottom style="thin">
        <color auto="1"/>
      </bottom>
      <diagonal/>
    </border>
    <border>
      <left style="thin">
        <color auto="1"/>
      </left>
      <right style="thin">
        <color auto="1"/>
      </right>
      <top/>
      <bottom style="hair">
        <color auto="1"/>
      </bottom>
      <diagonal/>
    </border>
    <border>
      <left style="thin">
        <color indexed="64"/>
      </left>
      <right style="hair">
        <color indexed="64"/>
      </right>
      <top/>
      <bottom style="hair">
        <color indexed="64"/>
      </bottom>
      <diagonal/>
    </border>
    <border>
      <left/>
      <right style="thin">
        <color auto="1"/>
      </right>
      <top/>
      <bottom style="hair">
        <color auto="1"/>
      </bottom>
      <diagonal/>
    </border>
    <border>
      <left style="medium">
        <color indexed="64"/>
      </left>
      <right style="medium">
        <color indexed="64"/>
      </right>
      <top style="medium">
        <color indexed="64"/>
      </top>
      <bottom style="medium">
        <color indexed="64"/>
      </bottom>
      <diagonal/>
    </border>
    <border>
      <left style="hair">
        <color indexed="64"/>
      </left>
      <right/>
      <top style="thin">
        <color indexed="64"/>
      </top>
      <bottom style="thin">
        <color indexed="64"/>
      </bottom>
      <diagonal/>
    </border>
    <border>
      <left style="hair">
        <color auto="1"/>
      </left>
      <right/>
      <top style="thin">
        <color auto="1"/>
      </top>
      <bottom/>
      <diagonal/>
    </border>
    <border>
      <left style="hair">
        <color auto="1"/>
      </left>
      <right/>
      <top/>
      <bottom style="thin">
        <color indexed="64"/>
      </bottom>
      <diagonal/>
    </border>
    <border>
      <left style="thin">
        <color indexed="64"/>
      </left>
      <right style="thin">
        <color indexed="64"/>
      </right>
      <top style="thin">
        <color indexed="64"/>
      </top>
      <bottom/>
      <diagonal/>
    </border>
    <border>
      <left/>
      <right/>
      <top/>
      <bottom style="medium">
        <color indexed="64"/>
      </bottom>
      <diagonal/>
    </border>
    <border>
      <left style="medium">
        <color indexed="64"/>
      </left>
      <right style="thick">
        <color indexed="64"/>
      </right>
      <top style="medium">
        <color indexed="64"/>
      </top>
      <bottom style="medium">
        <color indexed="64"/>
      </bottom>
      <diagonal/>
    </border>
    <border>
      <left style="thick">
        <color indexed="64"/>
      </left>
      <right/>
      <top style="medium">
        <color indexed="64"/>
      </top>
      <bottom style="medium">
        <color indexed="64"/>
      </bottom>
      <diagonal/>
    </border>
    <border>
      <left/>
      <right/>
      <top style="medium">
        <color indexed="64"/>
      </top>
      <bottom style="medium">
        <color indexed="64"/>
      </bottom>
      <diagonal/>
    </border>
    <border>
      <left/>
      <right style="thick">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ck">
        <color indexed="64"/>
      </right>
      <top/>
      <bottom style="thick">
        <color indexed="64"/>
      </bottom>
      <diagonal/>
    </border>
    <border>
      <left/>
      <right style="medium">
        <color indexed="64"/>
      </right>
      <top/>
      <bottom style="thick">
        <color indexed="64"/>
      </bottom>
      <diagonal/>
    </border>
    <border>
      <left/>
      <right style="thick">
        <color indexed="64"/>
      </right>
      <top/>
      <bottom style="thick">
        <color indexed="64"/>
      </bottom>
      <diagonal/>
    </border>
    <border>
      <left style="thick">
        <color indexed="64"/>
      </left>
      <right/>
      <top style="medium">
        <color indexed="64"/>
      </top>
      <bottom style="thick">
        <color indexed="64"/>
      </bottom>
      <diagonal/>
    </border>
    <border>
      <left/>
      <right style="medium">
        <color indexed="64"/>
      </right>
      <top style="medium">
        <color indexed="64"/>
      </top>
      <bottom style="thick">
        <color indexed="64"/>
      </bottom>
      <diagonal/>
    </border>
    <border>
      <left style="medium">
        <color indexed="64"/>
      </left>
      <right style="thick">
        <color indexed="64"/>
      </right>
      <top/>
      <bottom style="medium">
        <color indexed="64"/>
      </bottom>
      <diagonal/>
    </border>
    <border>
      <left/>
      <right style="medium">
        <color indexed="64"/>
      </right>
      <top/>
      <bottom style="medium">
        <color indexed="64"/>
      </bottom>
      <diagonal/>
    </border>
    <border>
      <left/>
      <right style="thick">
        <color indexed="64"/>
      </right>
      <top/>
      <bottom style="medium">
        <color indexed="64"/>
      </bottom>
      <diagonal/>
    </border>
    <border>
      <left style="thick">
        <color indexed="64"/>
      </left>
      <right/>
      <top/>
      <bottom/>
      <diagonal/>
    </border>
    <border>
      <left/>
      <right/>
      <top style="thick">
        <color indexed="64"/>
      </top>
      <bottom/>
      <diagonal/>
    </border>
    <border>
      <left/>
      <right style="thick">
        <color indexed="64"/>
      </right>
      <top style="thick">
        <color indexed="64"/>
      </top>
      <bottom/>
      <diagonal/>
    </border>
    <border>
      <left/>
      <right style="thick">
        <color indexed="64"/>
      </right>
      <top/>
      <bottom/>
      <diagonal/>
    </border>
    <border>
      <left style="thick">
        <color indexed="64"/>
      </left>
      <right/>
      <top/>
      <bottom style="thick">
        <color indexed="64"/>
      </bottom>
      <diagonal/>
    </border>
    <border>
      <left/>
      <right/>
      <top/>
      <bottom style="thick">
        <color indexed="64"/>
      </bottom>
      <diagonal/>
    </border>
    <border>
      <left style="hair">
        <color auto="1"/>
      </left>
      <right/>
      <top/>
      <bottom/>
      <diagonal/>
    </border>
    <border>
      <left/>
      <right style="hair">
        <color indexed="64"/>
      </right>
      <top style="hair">
        <color indexed="64"/>
      </top>
      <bottom/>
      <diagonal/>
    </border>
    <border>
      <left style="hair">
        <color indexed="64"/>
      </left>
      <right/>
      <top style="hair">
        <color indexed="64"/>
      </top>
      <bottom/>
      <diagonal/>
    </border>
    <border>
      <left/>
      <right style="medium">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top style="thin">
        <color indexed="64"/>
      </top>
      <bottom style="hair">
        <color auto="1"/>
      </bottom>
      <diagonal/>
    </border>
    <border>
      <left/>
      <right style="hair">
        <color auto="1"/>
      </right>
      <top/>
      <bottom style="thin">
        <color indexed="64"/>
      </bottom>
      <diagonal/>
    </border>
    <border>
      <left/>
      <right style="hair">
        <color indexed="64"/>
      </right>
      <top/>
      <bottom/>
      <diagonal/>
    </border>
    <border>
      <left/>
      <right style="hair">
        <color auto="1"/>
      </right>
      <top/>
      <bottom style="hair">
        <color auto="1"/>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dashed">
        <color indexed="64"/>
      </right>
      <top style="thin">
        <color indexed="64"/>
      </top>
      <bottom style="dashed">
        <color indexed="64"/>
      </bottom>
      <diagonal/>
    </border>
    <border>
      <left style="dashed">
        <color indexed="64"/>
      </left>
      <right style="dashed">
        <color indexed="64"/>
      </right>
      <top style="thin">
        <color indexed="64"/>
      </top>
      <bottom style="dashed">
        <color indexed="64"/>
      </bottom>
      <diagonal/>
    </border>
    <border>
      <left style="dashed">
        <color indexed="64"/>
      </left>
      <right style="thin">
        <color indexed="64"/>
      </right>
      <top style="thin">
        <color indexed="64"/>
      </top>
      <bottom style="dashed">
        <color indexed="64"/>
      </bottom>
      <diagonal/>
    </border>
    <border>
      <left style="dashed">
        <color indexed="64"/>
      </left>
      <right style="dashed">
        <color indexed="64"/>
      </right>
      <top style="dashed">
        <color indexed="64"/>
      </top>
      <bottom style="dashed">
        <color indexed="64"/>
      </bottom>
      <diagonal/>
    </border>
    <border>
      <left style="thin">
        <color indexed="64"/>
      </left>
      <right style="medium">
        <color indexed="64"/>
      </right>
      <top style="medium">
        <color indexed="64"/>
      </top>
      <bottom style="medium">
        <color indexed="64"/>
      </bottom>
      <diagonal/>
    </border>
    <border>
      <left style="thin">
        <color indexed="64"/>
      </left>
      <right style="dashed">
        <color indexed="64"/>
      </right>
      <top/>
      <bottom style="dashed">
        <color indexed="64"/>
      </bottom>
      <diagonal/>
    </border>
    <border>
      <left style="dashed">
        <color indexed="64"/>
      </left>
      <right style="dashed">
        <color indexed="64"/>
      </right>
      <top/>
      <bottom style="dashed">
        <color indexed="64"/>
      </bottom>
      <diagonal/>
    </border>
    <border>
      <left style="dashed">
        <color indexed="64"/>
      </left>
      <right style="thin">
        <color indexed="64"/>
      </right>
      <top/>
      <bottom style="dashed">
        <color indexed="64"/>
      </bottom>
      <diagonal/>
    </border>
    <border>
      <left style="medium">
        <color indexed="64"/>
      </left>
      <right style="dashed">
        <color indexed="64"/>
      </right>
      <top style="medium">
        <color indexed="64"/>
      </top>
      <bottom style="dashed">
        <color indexed="64"/>
      </bottom>
      <diagonal/>
    </border>
    <border>
      <left style="dashed">
        <color indexed="64"/>
      </left>
      <right style="dashed">
        <color indexed="64"/>
      </right>
      <top style="medium">
        <color indexed="64"/>
      </top>
      <bottom style="dashed">
        <color indexed="64"/>
      </bottom>
      <diagonal/>
    </border>
    <border>
      <left style="dashed">
        <color indexed="64"/>
      </left>
      <right style="medium">
        <color indexed="64"/>
      </right>
      <top style="medium">
        <color indexed="64"/>
      </top>
      <bottom style="dashed">
        <color indexed="64"/>
      </bottom>
      <diagonal/>
    </border>
    <border>
      <left style="medium">
        <color indexed="64"/>
      </left>
      <right style="dashed">
        <color indexed="64"/>
      </right>
      <top style="thin">
        <color indexed="64"/>
      </top>
      <bottom style="medium">
        <color indexed="64"/>
      </bottom>
      <diagonal/>
    </border>
    <border>
      <left style="dashed">
        <color indexed="64"/>
      </left>
      <right style="dashed">
        <color indexed="64"/>
      </right>
      <top style="thin">
        <color indexed="64"/>
      </top>
      <bottom style="medium">
        <color indexed="64"/>
      </bottom>
      <diagonal/>
    </border>
    <border>
      <left style="dashed">
        <color indexed="64"/>
      </left>
      <right style="medium">
        <color indexed="64"/>
      </right>
      <top style="thin">
        <color indexed="64"/>
      </top>
      <bottom style="medium">
        <color indexed="64"/>
      </bottom>
      <diagonal/>
    </border>
    <border>
      <left style="medium">
        <color indexed="64"/>
      </left>
      <right style="dashed">
        <color indexed="64"/>
      </right>
      <top style="thin">
        <color indexed="64"/>
      </top>
      <bottom style="dashed">
        <color indexed="64"/>
      </bottom>
      <diagonal/>
    </border>
    <border>
      <left style="dashed">
        <color indexed="64"/>
      </left>
      <right style="medium">
        <color indexed="64"/>
      </right>
      <top style="thin">
        <color indexed="64"/>
      </top>
      <bottom style="dashed">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dashed">
        <color indexed="64"/>
      </right>
      <top style="dashed">
        <color indexed="64"/>
      </top>
      <bottom/>
      <diagonal/>
    </border>
    <border>
      <left style="dashed">
        <color indexed="64"/>
      </left>
      <right style="dashed">
        <color indexed="64"/>
      </right>
      <top style="dashed">
        <color indexed="64"/>
      </top>
      <bottom style="medium">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medium">
        <color indexed="64"/>
      </left>
      <right style="thin">
        <color indexed="64"/>
      </right>
      <top style="medium">
        <color indexed="64"/>
      </top>
      <bottom/>
      <diagonal/>
    </border>
    <border>
      <left style="medium">
        <color indexed="64"/>
      </left>
      <right style="dashed">
        <color indexed="64"/>
      </right>
      <top style="dashed">
        <color indexed="64"/>
      </top>
      <bottom style="dashed">
        <color indexed="64"/>
      </bottom>
      <diagonal/>
    </border>
    <border>
      <left style="dashed">
        <color indexed="64"/>
      </left>
      <right style="medium">
        <color indexed="64"/>
      </right>
      <top style="dashed">
        <color indexed="64"/>
      </top>
      <bottom style="dashed">
        <color indexed="64"/>
      </bottom>
      <diagonal/>
    </border>
    <border>
      <left style="medium">
        <color indexed="64"/>
      </left>
      <right style="dashed">
        <color indexed="64"/>
      </right>
      <top style="dashed">
        <color indexed="64"/>
      </top>
      <bottom style="medium">
        <color indexed="64"/>
      </bottom>
      <diagonal/>
    </border>
    <border>
      <left style="dashed">
        <color indexed="64"/>
      </left>
      <right style="medium">
        <color indexed="64"/>
      </right>
      <top style="dashed">
        <color indexed="64"/>
      </top>
      <bottom style="medium">
        <color indexed="64"/>
      </bottom>
      <diagonal/>
    </border>
    <border>
      <left style="medium">
        <color indexed="64"/>
      </left>
      <right style="dashed">
        <color indexed="64"/>
      </right>
      <top style="medium">
        <color indexed="64"/>
      </top>
      <bottom/>
      <diagonal/>
    </border>
    <border>
      <left style="dashed">
        <color indexed="64"/>
      </left>
      <right style="dashed">
        <color indexed="64"/>
      </right>
      <top style="medium">
        <color indexed="64"/>
      </top>
      <bottom/>
      <diagonal/>
    </border>
    <border>
      <left style="dashed">
        <color indexed="64"/>
      </left>
      <right style="medium">
        <color indexed="64"/>
      </right>
      <top style="medium">
        <color indexed="64"/>
      </top>
      <bottom/>
      <diagonal/>
    </border>
    <border>
      <left style="medium">
        <color indexed="64"/>
      </left>
      <right style="dashed">
        <color indexed="64"/>
      </right>
      <top/>
      <bottom style="dashed">
        <color indexed="64"/>
      </bottom>
      <diagonal/>
    </border>
    <border>
      <left style="dashed">
        <color indexed="64"/>
      </left>
      <right style="medium">
        <color indexed="64"/>
      </right>
      <top/>
      <bottom style="dashed">
        <color indexed="64"/>
      </bottom>
      <diagonal/>
    </border>
    <border>
      <left style="medium">
        <color indexed="64"/>
      </left>
      <right style="dashed">
        <color indexed="64"/>
      </right>
      <top/>
      <bottom/>
      <diagonal/>
    </border>
    <border>
      <left style="dashed">
        <color indexed="64"/>
      </left>
      <right style="medium">
        <color indexed="64"/>
      </right>
      <top/>
      <bottom/>
      <diagonal/>
    </border>
    <border>
      <left style="medium">
        <color indexed="64"/>
      </left>
      <right style="dashed">
        <color indexed="64"/>
      </right>
      <top style="dashed">
        <color indexed="64"/>
      </top>
      <bottom/>
      <diagonal/>
    </border>
    <border>
      <left style="dashed">
        <color indexed="64"/>
      </left>
      <right style="medium">
        <color indexed="64"/>
      </right>
      <top style="dashed">
        <color indexed="64"/>
      </top>
      <bottom/>
      <diagonal/>
    </border>
  </borders>
  <cellStyleXfs count="6">
    <xf numFmtId="0" fontId="0" fillId="0" borderId="0"/>
    <xf numFmtId="0" fontId="5" fillId="0" borderId="0"/>
    <xf numFmtId="0" fontId="14" fillId="0" borderId="0"/>
    <xf numFmtId="0" fontId="48" fillId="0" borderId="0"/>
    <xf numFmtId="164" fontId="48" fillId="0" borderId="0" applyFont="0" applyFill="0" applyBorder="0" applyAlignment="0" applyProtection="0"/>
    <xf numFmtId="165" fontId="1" fillId="0" borderId="0"/>
  </cellStyleXfs>
  <cellXfs count="763">
    <xf numFmtId="0" fontId="0" fillId="0" borderId="0" xfId="0"/>
    <xf numFmtId="0" fontId="6" fillId="0" borderId="0" xfId="1" applyFont="1" applyFill="1" applyBorder="1" applyAlignment="1">
      <alignment horizontal="left" vertical="center"/>
    </xf>
    <xf numFmtId="20" fontId="6" fillId="0" borderId="0" xfId="1" applyNumberFormat="1" applyFont="1" applyFill="1" applyBorder="1" applyAlignment="1">
      <alignment horizontal="left" vertical="center"/>
    </xf>
    <xf numFmtId="20" fontId="1" fillId="0" borderId="0" xfId="1" applyNumberFormat="1" applyFont="1" applyFill="1" applyBorder="1" applyAlignment="1">
      <alignment horizontal="left" vertical="center"/>
    </xf>
    <xf numFmtId="0" fontId="7" fillId="0" borderId="0" xfId="1" applyFont="1" applyFill="1" applyBorder="1" applyAlignment="1">
      <alignment horizontal="left" vertical="center"/>
    </xf>
    <xf numFmtId="20" fontId="9" fillId="0" borderId="0" xfId="1" applyNumberFormat="1" applyFont="1" applyFill="1" applyBorder="1" applyAlignment="1">
      <alignment horizontal="left" vertical="center"/>
    </xf>
    <xf numFmtId="20" fontId="8" fillId="0" borderId="0" xfId="1" applyNumberFormat="1" applyFont="1" applyFill="1" applyBorder="1" applyAlignment="1">
      <alignment horizontal="left" vertical="center"/>
    </xf>
    <xf numFmtId="0" fontId="1" fillId="0" borderId="0" xfId="1" applyFont="1" applyFill="1" applyBorder="1" applyAlignment="1">
      <alignment horizontal="left" vertical="center"/>
    </xf>
    <xf numFmtId="0" fontId="8" fillId="0" borderId="0" xfId="1" applyFont="1" applyFill="1" applyBorder="1" applyAlignment="1">
      <alignment horizontal="left" vertical="center"/>
    </xf>
    <xf numFmtId="0" fontId="15" fillId="0" borderId="0" xfId="2" applyFont="1" applyFill="1" applyBorder="1" applyAlignment="1">
      <alignment horizontal="left" vertical="center"/>
    </xf>
    <xf numFmtId="0" fontId="16" fillId="0" borderId="0" xfId="1" applyFont="1" applyFill="1" applyBorder="1" applyAlignment="1">
      <alignment horizontal="left" vertical="center"/>
    </xf>
    <xf numFmtId="1" fontId="16" fillId="0" borderId="2" xfId="1" applyNumberFormat="1" applyFont="1" applyFill="1" applyBorder="1" applyAlignment="1">
      <alignment horizontal="center" vertical="center"/>
    </xf>
    <xf numFmtId="0" fontId="16" fillId="0" borderId="2" xfId="1" applyFont="1" applyFill="1" applyBorder="1" applyAlignment="1">
      <alignment horizontal="center" vertical="center"/>
    </xf>
    <xf numFmtId="0" fontId="16" fillId="0" borderId="8" xfId="1" applyFont="1" applyFill="1" applyBorder="1" applyAlignment="1">
      <alignment horizontal="left" vertical="center"/>
    </xf>
    <xf numFmtId="0" fontId="6" fillId="0" borderId="0" xfId="1" applyFont="1" applyFill="1" applyBorder="1" applyAlignment="1">
      <alignment horizontal="center" vertical="center"/>
    </xf>
    <xf numFmtId="0" fontId="22" fillId="7" borderId="0" xfId="2" applyFont="1" applyFill="1" applyBorder="1" applyAlignment="1">
      <alignment horizontal="center" vertical="center"/>
    </xf>
    <xf numFmtId="20" fontId="10" fillId="0" borderId="0" xfId="1" applyNumberFormat="1" applyFont="1" applyFill="1" applyBorder="1" applyAlignment="1">
      <alignment horizontal="center" vertical="center"/>
    </xf>
    <xf numFmtId="0" fontId="1" fillId="0" borderId="0" xfId="1" applyFont="1" applyFill="1" applyBorder="1" applyAlignment="1">
      <alignment horizontal="center" vertical="center"/>
    </xf>
    <xf numFmtId="20" fontId="21" fillId="0" borderId="0" xfId="1" applyNumberFormat="1" applyFont="1" applyFill="1" applyBorder="1" applyAlignment="1">
      <alignment horizontal="center" vertical="center"/>
    </xf>
    <xf numFmtId="0" fontId="6" fillId="4" borderId="0" xfId="1" applyFont="1" applyFill="1" applyBorder="1" applyAlignment="1">
      <alignment horizontal="left" vertical="center"/>
    </xf>
    <xf numFmtId="0" fontId="16" fillId="0" borderId="5" xfId="1" applyFont="1" applyFill="1" applyBorder="1" applyAlignment="1">
      <alignment horizontal="left" vertical="center"/>
    </xf>
    <xf numFmtId="0" fontId="16" fillId="0" borderId="10" xfId="1" applyFont="1" applyFill="1" applyBorder="1" applyAlignment="1">
      <alignment horizontal="left" vertical="center"/>
    </xf>
    <xf numFmtId="0" fontId="16" fillId="0" borderId="1" xfId="1" applyFont="1" applyFill="1" applyBorder="1" applyAlignment="1">
      <alignment horizontal="left" vertical="center"/>
    </xf>
    <xf numFmtId="0" fontId="16" fillId="0" borderId="14" xfId="1" applyFont="1" applyFill="1" applyBorder="1" applyAlignment="1">
      <alignment horizontal="left" vertical="center"/>
    </xf>
    <xf numFmtId="0" fontId="6" fillId="0" borderId="1" xfId="1" applyFont="1" applyFill="1" applyBorder="1" applyAlignment="1">
      <alignment horizontal="left" vertical="center"/>
    </xf>
    <xf numFmtId="0" fontId="6" fillId="0" borderId="14" xfId="1" applyFont="1" applyFill="1" applyBorder="1" applyAlignment="1">
      <alignment horizontal="left" vertical="center"/>
    </xf>
    <xf numFmtId="0" fontId="16" fillId="0" borderId="1" xfId="1" applyFont="1" applyFill="1" applyBorder="1" applyAlignment="1">
      <alignment horizontal="center" vertical="center"/>
    </xf>
    <xf numFmtId="20" fontId="6" fillId="0" borderId="0" xfId="1" applyNumberFormat="1" applyFont="1" applyFill="1" applyBorder="1" applyAlignment="1">
      <alignment horizontal="center" vertical="center"/>
    </xf>
    <xf numFmtId="0" fontId="6" fillId="0" borderId="0" xfId="1" applyFont="1" applyFill="1" applyBorder="1" applyAlignment="1">
      <alignment horizontal="right" vertical="center"/>
    </xf>
    <xf numFmtId="0" fontId="15" fillId="0" borderId="28" xfId="2" applyFont="1" applyFill="1" applyBorder="1" applyAlignment="1">
      <alignment horizontal="center" vertical="center"/>
    </xf>
    <xf numFmtId="0" fontId="15" fillId="0" borderId="29" xfId="2" applyFont="1" applyFill="1" applyBorder="1" applyAlignment="1">
      <alignment horizontal="center" vertical="center"/>
    </xf>
    <xf numFmtId="0" fontId="24" fillId="0" borderId="0" xfId="2" applyFont="1" applyFill="1" applyBorder="1" applyAlignment="1">
      <alignment horizontal="right" vertical="center"/>
    </xf>
    <xf numFmtId="0" fontId="23" fillId="0" borderId="0" xfId="2" applyFont="1" applyFill="1" applyBorder="1" applyAlignment="1">
      <alignment horizontal="left" vertical="center"/>
    </xf>
    <xf numFmtId="0" fontId="24" fillId="0" borderId="0" xfId="2" applyFont="1" applyFill="1" applyBorder="1" applyAlignment="1">
      <alignment horizontal="left" vertical="center"/>
    </xf>
    <xf numFmtId="20" fontId="3" fillId="0" borderId="0" xfId="1" applyNumberFormat="1" applyFont="1" applyFill="1" applyBorder="1" applyAlignment="1">
      <alignment horizontal="right" vertical="center"/>
    </xf>
    <xf numFmtId="0" fontId="3" fillId="0" borderId="0" xfId="1" applyFont="1" applyFill="1" applyBorder="1" applyAlignment="1">
      <alignment horizontal="left" vertical="center"/>
    </xf>
    <xf numFmtId="0" fontId="13" fillId="0" borderId="0" xfId="2" applyFont="1" applyFill="1" applyBorder="1" applyAlignment="1">
      <alignment horizontal="left" vertical="center"/>
    </xf>
    <xf numFmtId="0" fontId="16" fillId="0" borderId="0" xfId="1" applyFont="1" applyFill="1" applyBorder="1" applyAlignment="1">
      <alignment horizontal="center" vertical="center"/>
    </xf>
    <xf numFmtId="0" fontId="16" fillId="0" borderId="5" xfId="1" applyFont="1" applyFill="1" applyBorder="1" applyAlignment="1">
      <alignment horizontal="center" vertical="center"/>
    </xf>
    <xf numFmtId="0" fontId="16" fillId="0" borderId="6" xfId="1" applyFont="1" applyFill="1" applyBorder="1" applyAlignment="1">
      <alignment horizontal="center" vertical="center"/>
    </xf>
    <xf numFmtId="0" fontId="16" fillId="0" borderId="15" xfId="1" applyFont="1" applyFill="1" applyBorder="1" applyAlignment="1">
      <alignment horizontal="center" vertical="center"/>
    </xf>
    <xf numFmtId="0" fontId="16" fillId="0" borderId="8" xfId="1" applyFont="1" applyFill="1" applyBorder="1" applyAlignment="1">
      <alignment horizontal="center" vertical="center"/>
    </xf>
    <xf numFmtId="0" fontId="16" fillId="0" borderId="16" xfId="1" applyFont="1" applyFill="1" applyBorder="1" applyAlignment="1">
      <alignment horizontal="center" vertical="center"/>
    </xf>
    <xf numFmtId="0" fontId="16" fillId="0" borderId="11" xfId="1" applyFont="1" applyFill="1" applyBorder="1" applyAlignment="1">
      <alignment horizontal="center" vertical="center"/>
    </xf>
    <xf numFmtId="0" fontId="16" fillId="0" borderId="17" xfId="1" applyFont="1" applyFill="1" applyBorder="1" applyAlignment="1">
      <alignment horizontal="center" vertical="center"/>
    </xf>
    <xf numFmtId="1" fontId="16" fillId="0" borderId="6" xfId="1" applyNumberFormat="1" applyFont="1" applyFill="1" applyBorder="1" applyAlignment="1">
      <alignment horizontal="center" vertical="center"/>
    </xf>
    <xf numFmtId="1" fontId="16" fillId="0" borderId="11" xfId="1" applyNumberFormat="1" applyFont="1" applyFill="1" applyBorder="1" applyAlignment="1">
      <alignment horizontal="center" vertical="center"/>
    </xf>
    <xf numFmtId="20" fontId="20" fillId="0" borderId="0" xfId="1" applyNumberFormat="1" applyFont="1" applyFill="1" applyBorder="1" applyAlignment="1">
      <alignment horizontal="center" vertical="center"/>
    </xf>
    <xf numFmtId="1" fontId="16" fillId="0" borderId="0" xfId="1" applyNumberFormat="1" applyFont="1" applyFill="1" applyBorder="1" applyAlignment="1">
      <alignment horizontal="center" vertical="center"/>
    </xf>
    <xf numFmtId="0" fontId="16" fillId="0" borderId="23" xfId="1" applyFont="1" applyFill="1" applyBorder="1" applyAlignment="1">
      <alignment horizontal="center" vertical="center"/>
    </xf>
    <xf numFmtId="0" fontId="16" fillId="0" borderId="14" xfId="1" applyFont="1" applyFill="1" applyBorder="1" applyAlignment="1">
      <alignment horizontal="center" vertical="center"/>
    </xf>
    <xf numFmtId="0" fontId="4" fillId="4" borderId="0" xfId="1" applyFont="1" applyFill="1" applyBorder="1" applyAlignment="1">
      <alignment horizontal="left" vertical="center"/>
    </xf>
    <xf numFmtId="0" fontId="16" fillId="4" borderId="0" xfId="1" applyFont="1" applyFill="1" applyBorder="1" applyAlignment="1">
      <alignment horizontal="center" vertical="center"/>
    </xf>
    <xf numFmtId="0" fontId="15" fillId="4" borderId="0" xfId="2" applyFont="1" applyFill="1" applyBorder="1" applyAlignment="1">
      <alignment horizontal="left" vertical="center"/>
    </xf>
    <xf numFmtId="1" fontId="16" fillId="5" borderId="0" xfId="1" applyNumberFormat="1" applyFont="1" applyFill="1" applyBorder="1" applyAlignment="1">
      <alignment horizontal="center" vertical="center"/>
    </xf>
    <xf numFmtId="0" fontId="15" fillId="0" borderId="0" xfId="2" applyFont="1" applyFill="1" applyBorder="1" applyAlignment="1">
      <alignment horizontal="center" vertical="center"/>
    </xf>
    <xf numFmtId="0" fontId="4" fillId="6" borderId="0" xfId="2" applyFont="1" applyFill="1" applyBorder="1" applyAlignment="1">
      <alignment horizontal="center" vertical="center"/>
    </xf>
    <xf numFmtId="0" fontId="32" fillId="0" borderId="0" xfId="1" applyFont="1" applyFill="1" applyBorder="1" applyAlignment="1">
      <alignment horizontal="left" vertical="center"/>
    </xf>
    <xf numFmtId="0" fontId="32" fillId="0" borderId="0" xfId="2" applyFont="1" applyFill="1" applyBorder="1" applyAlignment="1">
      <alignment horizontal="left" vertical="center"/>
    </xf>
    <xf numFmtId="0" fontId="38" fillId="4" borderId="0" xfId="1" applyFont="1" applyFill="1" applyBorder="1" applyAlignment="1">
      <alignment horizontal="left" vertical="center"/>
    </xf>
    <xf numFmtId="0" fontId="39" fillId="4" borderId="0" xfId="1" applyFont="1" applyFill="1" applyBorder="1" applyAlignment="1">
      <alignment horizontal="left" vertical="center"/>
    </xf>
    <xf numFmtId="0" fontId="42" fillId="4" borderId="0" xfId="1" applyFont="1" applyFill="1" applyBorder="1" applyAlignment="1">
      <alignment horizontal="center" vertical="center"/>
    </xf>
    <xf numFmtId="0" fontId="29" fillId="4" borderId="0" xfId="1" applyFont="1" applyFill="1" applyBorder="1" applyAlignment="1">
      <alignment horizontal="center" vertical="center"/>
    </xf>
    <xf numFmtId="20" fontId="10" fillId="0" borderId="2" xfId="1" applyNumberFormat="1" applyFont="1" applyFill="1" applyBorder="1" applyAlignment="1">
      <alignment horizontal="center" vertical="center"/>
    </xf>
    <xf numFmtId="20" fontId="21" fillId="0" borderId="2" xfId="1" applyNumberFormat="1" applyFont="1" applyFill="1" applyBorder="1" applyAlignment="1">
      <alignment horizontal="center" vertical="center"/>
    </xf>
    <xf numFmtId="20" fontId="10" fillId="0" borderId="11" xfId="1" applyNumberFormat="1" applyFont="1" applyFill="1" applyBorder="1" applyAlignment="1">
      <alignment horizontal="center" vertical="center"/>
    </xf>
    <xf numFmtId="20" fontId="21" fillId="0" borderId="11" xfId="1" applyNumberFormat="1" applyFont="1" applyFill="1" applyBorder="1" applyAlignment="1">
      <alignment horizontal="center" vertical="center"/>
    </xf>
    <xf numFmtId="0" fontId="15" fillId="0" borderId="6" xfId="2" applyFont="1" applyFill="1" applyBorder="1" applyAlignment="1">
      <alignment horizontal="left" vertical="center"/>
    </xf>
    <xf numFmtId="0" fontId="15" fillId="0" borderId="8" xfId="2" applyFont="1" applyFill="1" applyBorder="1" applyAlignment="1">
      <alignment horizontal="left" vertical="center"/>
    </xf>
    <xf numFmtId="0" fontId="15" fillId="0" borderId="2" xfId="2" applyFont="1" applyFill="1" applyBorder="1" applyAlignment="1">
      <alignment horizontal="left" vertical="center"/>
    </xf>
    <xf numFmtId="0" fontId="15" fillId="0" borderId="10" xfId="2" applyFont="1" applyFill="1" applyBorder="1" applyAlignment="1">
      <alignment horizontal="left" vertical="center"/>
    </xf>
    <xf numFmtId="0" fontId="15" fillId="0" borderId="11" xfId="2" applyFont="1" applyFill="1" applyBorder="1" applyAlignment="1">
      <alignment horizontal="left" vertical="center"/>
    </xf>
    <xf numFmtId="0" fontId="2" fillId="8" borderId="9" xfId="1" applyFont="1" applyFill="1" applyBorder="1" applyAlignment="1">
      <alignment horizontal="left" vertical="center"/>
    </xf>
    <xf numFmtId="0" fontId="4" fillId="6" borderId="9" xfId="1" applyFont="1" applyFill="1" applyBorder="1" applyAlignment="1">
      <alignment horizontal="left" vertical="center"/>
    </xf>
    <xf numFmtId="0" fontId="2" fillId="9" borderId="9" xfId="1" applyFont="1" applyFill="1" applyBorder="1" applyAlignment="1">
      <alignment horizontal="left" vertical="center"/>
    </xf>
    <xf numFmtId="0" fontId="4" fillId="13" borderId="12" xfId="1" applyFont="1" applyFill="1" applyBorder="1" applyAlignment="1">
      <alignment horizontal="left" vertical="center"/>
    </xf>
    <xf numFmtId="0" fontId="22" fillId="8" borderId="7" xfId="2" applyFont="1" applyFill="1" applyBorder="1" applyAlignment="1">
      <alignment horizontal="left" vertical="center"/>
    </xf>
    <xf numFmtId="0" fontId="22" fillId="8" borderId="9" xfId="2" applyFont="1" applyFill="1" applyBorder="1" applyAlignment="1">
      <alignment horizontal="left" vertical="center"/>
    </xf>
    <xf numFmtId="0" fontId="13" fillId="6" borderId="9" xfId="2" applyFont="1" applyFill="1" applyBorder="1" applyAlignment="1">
      <alignment horizontal="left" vertical="center"/>
    </xf>
    <xf numFmtId="0" fontId="13" fillId="14" borderId="12" xfId="2" applyFont="1" applyFill="1" applyBorder="1" applyAlignment="1">
      <alignment horizontal="left" vertical="center"/>
    </xf>
    <xf numFmtId="0" fontId="13" fillId="14" borderId="9" xfId="2" applyFont="1" applyFill="1" applyBorder="1" applyAlignment="1">
      <alignment horizontal="left" vertical="center"/>
    </xf>
    <xf numFmtId="20" fontId="20" fillId="0" borderId="5" xfId="1" applyNumberFormat="1" applyFont="1" applyFill="1" applyBorder="1" applyAlignment="1">
      <alignment horizontal="center" vertical="center"/>
    </xf>
    <xf numFmtId="20" fontId="20" fillId="0" borderId="8" xfId="1" applyNumberFormat="1" applyFont="1" applyFill="1" applyBorder="1" applyAlignment="1">
      <alignment horizontal="center" vertical="center"/>
    </xf>
    <xf numFmtId="20" fontId="20" fillId="0" borderId="10" xfId="1" applyNumberFormat="1" applyFont="1" applyFill="1" applyBorder="1" applyAlignment="1">
      <alignment horizontal="center" vertical="center"/>
    </xf>
    <xf numFmtId="0" fontId="20" fillId="4" borderId="24" xfId="1" applyFont="1" applyFill="1" applyBorder="1" applyAlignment="1">
      <alignment horizontal="center" vertical="center"/>
    </xf>
    <xf numFmtId="0" fontId="16" fillId="4" borderId="18" xfId="1" applyFont="1" applyFill="1" applyBorder="1" applyAlignment="1">
      <alignment horizontal="center" vertical="center"/>
    </xf>
    <xf numFmtId="20" fontId="38" fillId="4" borderId="19" xfId="1" applyNumberFormat="1" applyFont="1" applyFill="1" applyBorder="1" applyAlignment="1">
      <alignment horizontal="center" vertical="center" textRotation="90"/>
    </xf>
    <xf numFmtId="20" fontId="38" fillId="4" borderId="37" xfId="1" applyNumberFormat="1" applyFont="1" applyFill="1" applyBorder="1" applyAlignment="1">
      <alignment horizontal="center" vertical="center" textRotation="90"/>
    </xf>
    <xf numFmtId="0" fontId="21" fillId="4" borderId="0" xfId="1" applyFont="1" applyFill="1" applyBorder="1" applyAlignment="1">
      <alignment horizontal="center" vertical="center"/>
    </xf>
    <xf numFmtId="0" fontId="10" fillId="4" borderId="0" xfId="1" applyFont="1" applyFill="1" applyBorder="1" applyAlignment="1">
      <alignment horizontal="center" vertical="center"/>
    </xf>
    <xf numFmtId="20" fontId="21" fillId="0" borderId="6" xfId="1" applyNumberFormat="1" applyFont="1" applyFill="1" applyBorder="1" applyAlignment="1">
      <alignment horizontal="center" vertical="center"/>
    </xf>
    <xf numFmtId="20" fontId="10" fillId="0" borderId="6" xfId="1" applyNumberFormat="1" applyFont="1" applyFill="1" applyBorder="1" applyAlignment="1">
      <alignment horizontal="center" vertical="center"/>
    </xf>
    <xf numFmtId="0" fontId="41" fillId="4" borderId="0" xfId="1" applyFont="1" applyFill="1" applyBorder="1" applyAlignment="1">
      <alignment horizontal="center" vertical="center"/>
    </xf>
    <xf numFmtId="0" fontId="40" fillId="4" borderId="0" xfId="1" applyFont="1" applyFill="1" applyBorder="1" applyAlignment="1">
      <alignment horizontal="center" vertical="center"/>
    </xf>
    <xf numFmtId="0" fontId="2" fillId="7" borderId="9" xfId="1" applyFont="1" applyFill="1" applyBorder="1" applyAlignment="1">
      <alignment horizontal="left" vertical="center"/>
    </xf>
    <xf numFmtId="0" fontId="4" fillId="14" borderId="12" xfId="1" applyFont="1" applyFill="1" applyBorder="1" applyAlignment="1">
      <alignment horizontal="left" vertical="center"/>
    </xf>
    <xf numFmtId="20" fontId="2" fillId="10" borderId="9" xfId="1" applyNumberFormat="1" applyFont="1" applyFill="1" applyBorder="1" applyAlignment="1">
      <alignment horizontal="left" vertical="center"/>
    </xf>
    <xf numFmtId="20" fontId="2" fillId="7" borderId="9" xfId="1" applyNumberFormat="1" applyFont="1" applyFill="1" applyBorder="1" applyAlignment="1">
      <alignment horizontal="left" vertical="center"/>
    </xf>
    <xf numFmtId="20" fontId="2" fillId="11" borderId="9" xfId="1" applyNumberFormat="1" applyFont="1" applyFill="1" applyBorder="1" applyAlignment="1">
      <alignment horizontal="left" vertical="center"/>
    </xf>
    <xf numFmtId="20" fontId="4" fillId="14" borderId="9" xfId="1" applyNumberFormat="1" applyFont="1" applyFill="1" applyBorder="1" applyAlignment="1">
      <alignment horizontal="left" vertical="center"/>
    </xf>
    <xf numFmtId="20" fontId="2" fillId="8" borderId="9" xfId="1" applyNumberFormat="1" applyFont="1" applyFill="1" applyBorder="1" applyAlignment="1">
      <alignment horizontal="left" vertical="center"/>
    </xf>
    <xf numFmtId="0" fontId="4" fillId="13" borderId="9" xfId="1" applyFont="1" applyFill="1" applyBorder="1" applyAlignment="1">
      <alignment horizontal="left" vertical="center"/>
    </xf>
    <xf numFmtId="20" fontId="4" fillId="14" borderId="12" xfId="1" applyNumberFormat="1" applyFont="1" applyFill="1" applyBorder="1" applyAlignment="1">
      <alignment horizontal="left" vertical="center"/>
    </xf>
    <xf numFmtId="0" fontId="20" fillId="4" borderId="20" xfId="1" applyFont="1" applyFill="1" applyBorder="1" applyAlignment="1">
      <alignment horizontal="center" vertical="center"/>
    </xf>
    <xf numFmtId="0" fontId="21" fillId="4" borderId="21" xfId="1" applyFont="1" applyFill="1" applyBorder="1" applyAlignment="1">
      <alignment horizontal="center" vertical="center"/>
    </xf>
    <xf numFmtId="0" fontId="10" fillId="4" borderId="21" xfId="1" applyFont="1" applyFill="1" applyBorder="1" applyAlignment="1">
      <alignment horizontal="center" vertical="center"/>
    </xf>
    <xf numFmtId="0" fontId="16" fillId="4" borderId="21" xfId="1" applyFont="1" applyFill="1" applyBorder="1" applyAlignment="1">
      <alignment horizontal="center" vertical="center"/>
    </xf>
    <xf numFmtId="0" fontId="16" fillId="4" borderId="22" xfId="1" applyFont="1" applyFill="1" applyBorder="1" applyAlignment="1">
      <alignment horizontal="center" vertical="center"/>
    </xf>
    <xf numFmtId="0" fontId="16" fillId="0" borderId="42" xfId="1" applyFont="1" applyFill="1" applyBorder="1" applyAlignment="1">
      <alignment horizontal="left" vertical="center"/>
    </xf>
    <xf numFmtId="0" fontId="16" fillId="0" borderId="43" xfId="1" applyFont="1" applyFill="1" applyBorder="1" applyAlignment="1">
      <alignment horizontal="left" vertical="center"/>
    </xf>
    <xf numFmtId="0" fontId="6" fillId="4" borderId="33" xfId="1" applyFont="1" applyFill="1" applyBorder="1" applyAlignment="1">
      <alignment horizontal="left" vertical="center"/>
    </xf>
    <xf numFmtId="0" fontId="15" fillId="4" borderId="33" xfId="2" applyFont="1" applyFill="1" applyBorder="1" applyAlignment="1">
      <alignment horizontal="left" vertical="center"/>
    </xf>
    <xf numFmtId="0" fontId="4" fillId="6" borderId="19" xfId="2" applyFont="1" applyFill="1" applyBorder="1" applyAlignment="1">
      <alignment horizontal="center" vertical="center"/>
    </xf>
    <xf numFmtId="1" fontId="17" fillId="4" borderId="13" xfId="1" applyNumberFormat="1" applyFont="1" applyFill="1" applyBorder="1" applyAlignment="1">
      <alignment horizontal="center" vertical="center" wrapText="1"/>
    </xf>
    <xf numFmtId="1" fontId="17" fillId="4" borderId="37" xfId="1" applyNumberFormat="1" applyFont="1" applyFill="1" applyBorder="1" applyAlignment="1">
      <alignment horizontal="center" vertical="center" wrapText="1"/>
    </xf>
    <xf numFmtId="0" fontId="32" fillId="0" borderId="20" xfId="1" applyFont="1" applyFill="1" applyBorder="1" applyAlignment="1">
      <alignment horizontal="left" vertical="center"/>
    </xf>
    <xf numFmtId="0" fontId="15" fillId="0" borderId="32" xfId="2" applyFont="1" applyFill="1" applyBorder="1" applyAlignment="1">
      <alignment horizontal="left" vertical="center"/>
    </xf>
    <xf numFmtId="0" fontId="1" fillId="4" borderId="24" xfId="1" applyFont="1" applyFill="1" applyBorder="1" applyAlignment="1">
      <alignment horizontal="left" vertical="center"/>
    </xf>
    <xf numFmtId="1" fontId="10" fillId="0" borderId="46" xfId="1" applyNumberFormat="1" applyFont="1" applyFill="1" applyBorder="1" applyAlignment="1">
      <alignment horizontal="center" vertical="center"/>
    </xf>
    <xf numFmtId="1" fontId="38" fillId="4" borderId="13" xfId="1" applyNumberFormat="1" applyFont="1" applyFill="1" applyBorder="1" applyAlignment="1">
      <alignment horizontal="center" vertical="center" wrapText="1"/>
    </xf>
    <xf numFmtId="1" fontId="38" fillId="4" borderId="37" xfId="1" applyNumberFormat="1" applyFont="1" applyFill="1" applyBorder="1" applyAlignment="1">
      <alignment horizontal="center" vertical="center" wrapText="1"/>
    </xf>
    <xf numFmtId="0" fontId="4" fillId="14" borderId="9" xfId="1" applyFont="1" applyFill="1" applyBorder="1" applyAlignment="1">
      <alignment horizontal="left" vertical="center"/>
    </xf>
    <xf numFmtId="20" fontId="18" fillId="4" borderId="28" xfId="1" applyNumberFormat="1" applyFont="1" applyFill="1" applyBorder="1" applyAlignment="1">
      <alignment horizontal="center" vertical="center" textRotation="90"/>
    </xf>
    <xf numFmtId="20" fontId="18" fillId="4" borderId="29" xfId="1" applyNumberFormat="1" applyFont="1" applyFill="1" applyBorder="1" applyAlignment="1">
      <alignment horizontal="center" vertical="center" textRotation="90"/>
    </xf>
    <xf numFmtId="0" fontId="48" fillId="0" borderId="0" xfId="3"/>
    <xf numFmtId="0" fontId="0" fillId="0" borderId="0" xfId="0" applyAlignment="1">
      <alignment horizontal="left" vertical="center"/>
    </xf>
    <xf numFmtId="0" fontId="1" fillId="0" borderId="41" xfId="1" applyFont="1" applyFill="1" applyBorder="1" applyAlignment="1">
      <alignment horizontal="left" vertical="center"/>
    </xf>
    <xf numFmtId="20" fontId="18" fillId="4" borderId="48" xfId="1" applyNumberFormat="1" applyFont="1" applyFill="1" applyBorder="1" applyAlignment="1">
      <alignment horizontal="center" vertical="center" textRotation="90"/>
    </xf>
    <xf numFmtId="20" fontId="18" fillId="4" borderId="37" xfId="1" applyNumberFormat="1" applyFont="1" applyFill="1" applyBorder="1" applyAlignment="1">
      <alignment horizontal="center" vertical="center" textRotation="90"/>
    </xf>
    <xf numFmtId="0" fontId="10" fillId="0" borderId="13" xfId="0" applyFont="1" applyBorder="1" applyAlignment="1">
      <alignment horizontal="center" vertical="center"/>
    </xf>
    <xf numFmtId="20" fontId="0" fillId="0" borderId="0" xfId="0" applyNumberFormat="1" applyAlignment="1">
      <alignment horizontal="left" vertical="center"/>
    </xf>
    <xf numFmtId="0" fontId="10" fillId="0" borderId="0" xfId="0" applyFont="1" applyAlignment="1">
      <alignment horizontal="center" vertical="center"/>
    </xf>
    <xf numFmtId="0" fontId="48" fillId="0" borderId="0" xfId="3" applyNumberFormat="1" applyFont="1" applyFill="1" applyBorder="1" applyAlignment="1">
      <alignment horizontal="center" vertical="center"/>
    </xf>
    <xf numFmtId="0" fontId="48" fillId="0" borderId="0" xfId="3" applyNumberFormat="1" applyFill="1" applyBorder="1" applyAlignment="1">
      <alignment horizontal="left" vertical="center"/>
    </xf>
    <xf numFmtId="0" fontId="48" fillId="0" borderId="0" xfId="3" applyFill="1" applyBorder="1" applyAlignment="1">
      <alignment horizontal="left" vertical="center"/>
    </xf>
    <xf numFmtId="0" fontId="49" fillId="0" borderId="13" xfId="3" applyFont="1" applyFill="1" applyBorder="1" applyAlignment="1">
      <alignment horizontal="left" vertical="center"/>
    </xf>
    <xf numFmtId="0" fontId="49" fillId="0" borderId="13" xfId="3" applyFont="1" applyFill="1" applyBorder="1" applyAlignment="1">
      <alignment horizontal="center" vertical="center"/>
    </xf>
    <xf numFmtId="20" fontId="48" fillId="0" borderId="0" xfId="3" applyNumberFormat="1" applyFill="1" applyBorder="1" applyAlignment="1">
      <alignment horizontal="left" vertical="center"/>
    </xf>
    <xf numFmtId="20" fontId="48" fillId="0" borderId="13" xfId="3" applyNumberFormat="1" applyFont="1" applyFill="1" applyBorder="1" applyAlignment="1">
      <alignment horizontal="left" vertical="center"/>
    </xf>
    <xf numFmtId="0" fontId="48" fillId="0" borderId="0" xfId="3" applyFont="1" applyFill="1" applyBorder="1" applyAlignment="1">
      <alignment horizontal="left" vertical="center"/>
    </xf>
    <xf numFmtId="0" fontId="48" fillId="0" borderId="0" xfId="3" applyFont="1" applyFill="1" applyBorder="1" applyAlignment="1">
      <alignment horizontal="center" vertical="center"/>
    </xf>
    <xf numFmtId="0" fontId="0" fillId="0" borderId="13" xfId="1" applyFont="1" applyFill="1" applyBorder="1" applyAlignment="1">
      <alignment horizontal="center" vertical="center"/>
    </xf>
    <xf numFmtId="20" fontId="1" fillId="0" borderId="13" xfId="1" applyNumberFormat="1" applyFont="1" applyFill="1" applyBorder="1" applyAlignment="1">
      <alignment horizontal="center" vertical="center"/>
    </xf>
    <xf numFmtId="20" fontId="26" fillId="0" borderId="13" xfId="1" applyNumberFormat="1" applyFont="1" applyFill="1" applyBorder="1" applyAlignment="1">
      <alignment horizontal="center" vertical="center"/>
    </xf>
    <xf numFmtId="20" fontId="10" fillId="0" borderId="13" xfId="1" applyNumberFormat="1" applyFont="1" applyFill="1" applyBorder="1" applyAlignment="1">
      <alignment horizontal="center" vertical="center"/>
    </xf>
    <xf numFmtId="20" fontId="21" fillId="0" borderId="13" xfId="1" applyNumberFormat="1" applyFont="1" applyFill="1" applyBorder="1" applyAlignment="1">
      <alignment horizontal="center" vertical="center"/>
    </xf>
    <xf numFmtId="20" fontId="6" fillId="0" borderId="13" xfId="1" applyNumberFormat="1" applyFont="1" applyFill="1" applyBorder="1" applyAlignment="1">
      <alignment horizontal="center" vertical="center"/>
    </xf>
    <xf numFmtId="0" fontId="7" fillId="0" borderId="13" xfId="1" applyFont="1" applyFill="1" applyBorder="1" applyAlignment="1">
      <alignment horizontal="center" vertical="center"/>
    </xf>
    <xf numFmtId="0" fontId="28" fillId="0" borderId="13" xfId="1" applyFont="1" applyFill="1" applyBorder="1" applyAlignment="1">
      <alignment horizontal="center" vertical="center"/>
    </xf>
    <xf numFmtId="0" fontId="6" fillId="0" borderId="13" xfId="1" applyFont="1" applyFill="1" applyBorder="1" applyAlignment="1">
      <alignment horizontal="center" vertical="center"/>
    </xf>
    <xf numFmtId="20" fontId="0" fillId="0" borderId="13" xfId="1" applyNumberFormat="1" applyFont="1" applyFill="1" applyBorder="1" applyAlignment="1">
      <alignment horizontal="center" vertical="center"/>
    </xf>
    <xf numFmtId="20" fontId="25" fillId="0" borderId="13" xfId="1" applyNumberFormat="1" applyFont="1" applyFill="1" applyBorder="1" applyAlignment="1">
      <alignment horizontal="center" vertical="center"/>
    </xf>
    <xf numFmtId="0" fontId="12" fillId="0" borderId="13" xfId="1" applyFont="1" applyFill="1" applyBorder="1" applyAlignment="1">
      <alignment horizontal="center" vertical="center"/>
    </xf>
    <xf numFmtId="20" fontId="6" fillId="0" borderId="13" xfId="1" applyNumberFormat="1" applyFont="1" applyFill="1" applyBorder="1" applyAlignment="1">
      <alignment horizontal="left" vertical="center"/>
    </xf>
    <xf numFmtId="0" fontId="53" fillId="0" borderId="0" xfId="0" applyFont="1" applyAlignment="1">
      <alignment horizontal="left" vertical="center"/>
    </xf>
    <xf numFmtId="14" fontId="53" fillId="0" borderId="0" xfId="0" applyNumberFormat="1" applyFont="1" applyAlignment="1">
      <alignment horizontal="left" vertical="center"/>
    </xf>
    <xf numFmtId="0" fontId="4" fillId="4" borderId="53" xfId="3" applyFont="1" applyFill="1" applyBorder="1" applyAlignment="1">
      <alignment horizontal="center" vertical="center"/>
    </xf>
    <xf numFmtId="0" fontId="4" fillId="4" borderId="58" xfId="3" applyFont="1" applyFill="1" applyBorder="1" applyAlignment="1">
      <alignment horizontal="center" vertical="center"/>
    </xf>
    <xf numFmtId="0" fontId="4" fillId="4" borderId="59" xfId="3" applyFont="1" applyFill="1" applyBorder="1" applyAlignment="1">
      <alignment horizontal="center" vertical="center"/>
    </xf>
    <xf numFmtId="0" fontId="4" fillId="4" borderId="60" xfId="3" applyFont="1" applyFill="1" applyBorder="1" applyAlignment="1">
      <alignment horizontal="center" vertical="center"/>
    </xf>
    <xf numFmtId="0" fontId="11" fillId="0" borderId="63" xfId="3" applyFont="1" applyBorder="1" applyAlignment="1">
      <alignment horizontal="center" vertical="center"/>
    </xf>
    <xf numFmtId="0" fontId="4" fillId="0" borderId="64" xfId="3" applyFont="1" applyBorder="1" applyAlignment="1">
      <alignment horizontal="center" vertical="center"/>
    </xf>
    <xf numFmtId="0" fontId="27" fillId="0" borderId="64" xfId="3" applyFont="1" applyBorder="1" applyAlignment="1">
      <alignment horizontal="center" vertical="center"/>
    </xf>
    <xf numFmtId="0" fontId="10" fillId="0" borderId="65" xfId="3" applyFont="1" applyBorder="1" applyAlignment="1">
      <alignment horizontal="center" vertical="center"/>
    </xf>
    <xf numFmtId="17" fontId="11" fillId="0" borderId="63" xfId="3" applyNumberFormat="1" applyFont="1" applyBorder="1" applyAlignment="1">
      <alignment horizontal="center" vertical="center"/>
    </xf>
    <xf numFmtId="0" fontId="10" fillId="0" borderId="64" xfId="3" applyFont="1" applyBorder="1" applyAlignment="1">
      <alignment horizontal="center" vertical="center"/>
    </xf>
    <xf numFmtId="0" fontId="4" fillId="4" borderId="63" xfId="3" applyFont="1" applyFill="1" applyBorder="1" applyAlignment="1">
      <alignment horizontal="center" vertical="center"/>
    </xf>
    <xf numFmtId="16" fontId="11" fillId="0" borderId="63" xfId="3" applyNumberFormat="1" applyFont="1" applyBorder="1" applyAlignment="1">
      <alignment horizontal="center" vertical="center"/>
    </xf>
    <xf numFmtId="0" fontId="1" fillId="0" borderId="66" xfId="3" applyFont="1" applyBorder="1" applyAlignment="1">
      <alignment horizontal="center" vertical="center"/>
    </xf>
    <xf numFmtId="0" fontId="1" fillId="0" borderId="70" xfId="3" applyFont="1" applyBorder="1" applyAlignment="1">
      <alignment horizontal="center" vertical="center"/>
    </xf>
    <xf numFmtId="0" fontId="51" fillId="0" borderId="0" xfId="3" applyFont="1" applyAlignment="1">
      <alignment vertical="center"/>
    </xf>
    <xf numFmtId="20" fontId="0" fillId="0" borderId="13" xfId="0" applyNumberFormat="1" applyFont="1" applyBorder="1" applyAlignment="1">
      <alignment horizontal="left" vertical="center"/>
    </xf>
    <xf numFmtId="0" fontId="11" fillId="0" borderId="63" xfId="3" applyFont="1" applyFill="1" applyBorder="1" applyAlignment="1">
      <alignment horizontal="center" vertical="center"/>
    </xf>
    <xf numFmtId="0" fontId="4" fillId="0" borderId="64" xfId="3" applyFont="1" applyFill="1" applyBorder="1" applyAlignment="1">
      <alignment horizontal="center" vertical="center"/>
    </xf>
    <xf numFmtId="0" fontId="27" fillId="0" borderId="64" xfId="3" applyFont="1" applyFill="1" applyBorder="1" applyAlignment="1">
      <alignment horizontal="center" vertical="center"/>
    </xf>
    <xf numFmtId="0" fontId="10" fillId="0" borderId="65" xfId="3" applyFont="1" applyFill="1" applyBorder="1" applyAlignment="1">
      <alignment horizontal="center" vertical="center"/>
    </xf>
    <xf numFmtId="0" fontId="10" fillId="0" borderId="64" xfId="3" applyFont="1" applyFill="1" applyBorder="1" applyAlignment="1">
      <alignment horizontal="center" vertical="center"/>
    </xf>
    <xf numFmtId="20" fontId="0" fillId="0" borderId="13" xfId="0" applyNumberFormat="1" applyFont="1" applyFill="1" applyBorder="1" applyAlignment="1">
      <alignment horizontal="left" vertical="center"/>
    </xf>
    <xf numFmtId="0" fontId="32" fillId="0" borderId="13" xfId="1" applyFont="1" applyFill="1" applyBorder="1" applyAlignment="1">
      <alignment horizontal="center" vertical="center" wrapText="1"/>
    </xf>
    <xf numFmtId="0" fontId="33" fillId="0" borderId="13" xfId="1" applyFont="1" applyFill="1" applyBorder="1" applyAlignment="1">
      <alignment horizontal="center" vertical="center" wrapText="1"/>
    </xf>
    <xf numFmtId="0" fontId="34" fillId="0" borderId="13" xfId="1" applyFont="1" applyFill="1" applyBorder="1" applyAlignment="1">
      <alignment horizontal="center" vertical="center" wrapText="1"/>
    </xf>
    <xf numFmtId="0" fontId="35" fillId="0" borderId="13" xfId="1" applyFont="1" applyFill="1" applyBorder="1" applyAlignment="1">
      <alignment horizontal="center" vertical="center" wrapText="1"/>
    </xf>
    <xf numFmtId="0" fontId="23" fillId="0" borderId="0" xfId="2" applyFont="1" applyFill="1" applyBorder="1" applyAlignment="1">
      <alignment horizontal="center" vertical="center"/>
    </xf>
    <xf numFmtId="20" fontId="6" fillId="0" borderId="13" xfId="1" applyNumberFormat="1" applyFont="1" applyFill="1" applyBorder="1" applyAlignment="1">
      <alignment horizontal="center" vertical="center" wrapText="1"/>
    </xf>
    <xf numFmtId="0" fontId="9" fillId="0" borderId="0" xfId="1" applyFont="1" applyFill="1" applyBorder="1" applyAlignment="1">
      <alignment horizontal="center" vertical="center"/>
    </xf>
    <xf numFmtId="0" fontId="58" fillId="0" borderId="0" xfId="2" applyFont="1" applyFill="1" applyBorder="1" applyAlignment="1">
      <alignment horizontal="right" vertical="center"/>
    </xf>
    <xf numFmtId="0" fontId="58" fillId="0" borderId="0" xfId="2" applyFont="1" applyFill="1" applyBorder="1" applyAlignment="1">
      <alignment horizontal="center" vertical="center"/>
    </xf>
    <xf numFmtId="0" fontId="53" fillId="0" borderId="0" xfId="2" applyFont="1" applyFill="1" applyBorder="1" applyAlignment="1">
      <alignment horizontal="right" vertical="center"/>
    </xf>
    <xf numFmtId="20" fontId="53" fillId="0" borderId="0" xfId="2" applyNumberFormat="1" applyFont="1" applyFill="1" applyBorder="1" applyAlignment="1">
      <alignment horizontal="center" vertical="center"/>
    </xf>
    <xf numFmtId="0" fontId="6" fillId="0" borderId="0" xfId="2" applyFont="1" applyFill="1" applyBorder="1" applyAlignment="1">
      <alignment horizontal="right" vertical="center"/>
    </xf>
    <xf numFmtId="20" fontId="6" fillId="0" borderId="0" xfId="2" applyNumberFormat="1" applyFont="1" applyFill="1" applyBorder="1" applyAlignment="1">
      <alignment horizontal="center" vertical="center"/>
    </xf>
    <xf numFmtId="20" fontId="9" fillId="0" borderId="13" xfId="1" applyNumberFormat="1" applyFont="1" applyFill="1" applyBorder="1" applyAlignment="1">
      <alignment horizontal="center" vertical="center"/>
    </xf>
    <xf numFmtId="20" fontId="9" fillId="0" borderId="0" xfId="1" applyNumberFormat="1" applyFont="1" applyFill="1" applyBorder="1" applyAlignment="1">
      <alignment horizontal="center" vertical="center"/>
    </xf>
    <xf numFmtId="0" fontId="2" fillId="11" borderId="9" xfId="1" applyFont="1" applyFill="1" applyBorder="1" applyAlignment="1">
      <alignment horizontal="left" vertical="center"/>
    </xf>
    <xf numFmtId="20" fontId="6" fillId="3" borderId="41" xfId="1" applyNumberFormat="1" applyFont="1" applyFill="1" applyBorder="1" applyAlignment="1">
      <alignment horizontal="center" vertical="center"/>
    </xf>
    <xf numFmtId="20" fontId="4" fillId="12" borderId="13" xfId="1" applyNumberFormat="1" applyFont="1" applyFill="1" applyBorder="1" applyAlignment="1">
      <alignment horizontal="center" vertical="center"/>
    </xf>
    <xf numFmtId="20" fontId="10" fillId="6" borderId="13" xfId="1" applyNumberFormat="1" applyFont="1" applyFill="1" applyBorder="1" applyAlignment="1">
      <alignment horizontal="center" vertical="center"/>
    </xf>
    <xf numFmtId="0" fontId="60" fillId="6" borderId="13" xfId="1" applyFont="1" applyFill="1" applyBorder="1" applyAlignment="1">
      <alignment horizontal="center" vertical="center" wrapText="1"/>
    </xf>
    <xf numFmtId="0" fontId="36" fillId="0" borderId="13" xfId="1" applyFont="1" applyFill="1" applyBorder="1" applyAlignment="1">
      <alignment horizontal="center" vertical="center"/>
    </xf>
    <xf numFmtId="0" fontId="32" fillId="0" borderId="13" xfId="1" applyFont="1" applyFill="1" applyBorder="1" applyAlignment="1">
      <alignment horizontal="center" vertical="center"/>
    </xf>
    <xf numFmtId="0" fontId="34" fillId="0" borderId="13" xfId="2" applyFont="1" applyFill="1" applyBorder="1" applyAlignment="1">
      <alignment horizontal="center" vertical="center" wrapText="1"/>
    </xf>
    <xf numFmtId="0" fontId="37" fillId="0" borderId="13" xfId="2" applyFont="1" applyFill="1" applyBorder="1" applyAlignment="1">
      <alignment horizontal="center" vertical="center"/>
    </xf>
    <xf numFmtId="0" fontId="36" fillId="0" borderId="13" xfId="1" applyFont="1" applyFill="1" applyBorder="1" applyAlignment="1">
      <alignment horizontal="center" vertical="center" wrapText="1"/>
    </xf>
    <xf numFmtId="0" fontId="62" fillId="0" borderId="13" xfId="1" applyFont="1" applyFill="1" applyBorder="1" applyAlignment="1">
      <alignment horizontal="center" vertical="center" wrapText="1"/>
    </xf>
    <xf numFmtId="0" fontId="63" fillId="0" borderId="13" xfId="1" applyFont="1" applyFill="1" applyBorder="1" applyAlignment="1">
      <alignment horizontal="center" vertical="center" wrapText="1"/>
    </xf>
    <xf numFmtId="0" fontId="64" fillId="0" borderId="13" xfId="1" applyFont="1" applyFill="1" applyBorder="1" applyAlignment="1">
      <alignment horizontal="center" vertical="center" wrapText="1"/>
    </xf>
    <xf numFmtId="0" fontId="65" fillId="0" borderId="13" xfId="1" applyFont="1" applyFill="1" applyBorder="1" applyAlignment="1">
      <alignment horizontal="center" vertical="center" wrapText="1"/>
    </xf>
    <xf numFmtId="0" fontId="40" fillId="6" borderId="13" xfId="1" applyFont="1" applyFill="1" applyBorder="1" applyAlignment="1">
      <alignment horizontal="center" vertical="center" wrapText="1"/>
    </xf>
    <xf numFmtId="0" fontId="66" fillId="0" borderId="13" xfId="1" applyFont="1" applyFill="1" applyBorder="1" applyAlignment="1">
      <alignment horizontal="left" vertical="center"/>
    </xf>
    <xf numFmtId="0" fontId="62" fillId="0" borderId="13" xfId="1" applyFont="1" applyFill="1" applyBorder="1" applyAlignment="1">
      <alignment horizontal="left" vertical="center"/>
    </xf>
    <xf numFmtId="0" fontId="64" fillId="0" borderId="13" xfId="2" applyFont="1" applyFill="1" applyBorder="1" applyAlignment="1">
      <alignment horizontal="center" vertical="center" wrapText="1"/>
    </xf>
    <xf numFmtId="0" fontId="67" fillId="0" borderId="13" xfId="2" applyFont="1" applyFill="1" applyBorder="1" applyAlignment="1">
      <alignment horizontal="center" vertical="center"/>
    </xf>
    <xf numFmtId="0" fontId="66" fillId="0" borderId="13" xfId="1" applyFont="1" applyFill="1" applyBorder="1" applyAlignment="1">
      <alignment horizontal="center" vertical="center" wrapText="1"/>
    </xf>
    <xf numFmtId="0" fontId="11" fillId="12" borderId="63" xfId="3" applyFont="1" applyFill="1" applyBorder="1" applyAlignment="1">
      <alignment horizontal="center" vertical="center"/>
    </xf>
    <xf numFmtId="0" fontId="4" fillId="12" borderId="64" xfId="3" applyFont="1" applyFill="1" applyBorder="1" applyAlignment="1">
      <alignment horizontal="center" vertical="center"/>
    </xf>
    <xf numFmtId="0" fontId="27" fillId="12" borderId="64" xfId="3" applyFont="1" applyFill="1" applyBorder="1" applyAlignment="1">
      <alignment horizontal="center" vertical="center"/>
    </xf>
    <xf numFmtId="0" fontId="10" fillId="12" borderId="65" xfId="3" applyFont="1" applyFill="1" applyBorder="1" applyAlignment="1">
      <alignment horizontal="center" vertical="center"/>
    </xf>
    <xf numFmtId="16" fontId="10" fillId="12" borderId="64" xfId="3" applyNumberFormat="1" applyFont="1" applyFill="1" applyBorder="1" applyAlignment="1">
      <alignment horizontal="center" vertical="center"/>
    </xf>
    <xf numFmtId="0" fontId="10" fillId="12" borderId="64" xfId="3" applyFont="1" applyFill="1" applyBorder="1" applyAlignment="1">
      <alignment horizontal="center" vertical="center"/>
    </xf>
    <xf numFmtId="16" fontId="11" fillId="12" borderId="63" xfId="3" applyNumberFormat="1" applyFont="1" applyFill="1" applyBorder="1" applyAlignment="1">
      <alignment horizontal="center" vertical="center"/>
    </xf>
    <xf numFmtId="0" fontId="1" fillId="12" borderId="64" xfId="3" applyFont="1" applyFill="1" applyBorder="1" applyAlignment="1">
      <alignment horizontal="center" vertical="center"/>
    </xf>
    <xf numFmtId="0" fontId="11" fillId="12" borderId="58" xfId="3" applyFont="1" applyFill="1" applyBorder="1" applyAlignment="1">
      <alignment horizontal="center" vertical="center"/>
    </xf>
    <xf numFmtId="0" fontId="4" fillId="12" borderId="59" xfId="3" applyFont="1" applyFill="1" applyBorder="1" applyAlignment="1">
      <alignment horizontal="center" vertical="center"/>
    </xf>
    <xf numFmtId="0" fontId="27" fillId="12" borderId="59" xfId="3" applyFont="1" applyFill="1" applyBorder="1" applyAlignment="1">
      <alignment horizontal="center" vertical="center"/>
    </xf>
    <xf numFmtId="0" fontId="10" fillId="12" borderId="60" xfId="3" applyFont="1" applyFill="1" applyBorder="1" applyAlignment="1">
      <alignment horizontal="center" vertical="center"/>
    </xf>
    <xf numFmtId="0" fontId="10" fillId="12" borderId="59" xfId="3" applyFont="1" applyFill="1" applyBorder="1" applyAlignment="1">
      <alignment horizontal="center" vertical="center"/>
    </xf>
    <xf numFmtId="0" fontId="48" fillId="0" borderId="0" xfId="3" applyNumberFormat="1" applyFill="1" applyBorder="1" applyAlignment="1">
      <alignment horizontal="center" vertical="center"/>
    </xf>
    <xf numFmtId="0" fontId="69" fillId="0" borderId="0" xfId="0" applyFont="1" applyAlignment="1">
      <alignment horizontal="left" vertical="center"/>
    </xf>
    <xf numFmtId="0" fontId="70" fillId="0" borderId="0" xfId="0" applyFont="1" applyAlignment="1">
      <alignment horizontal="left" vertical="center"/>
    </xf>
    <xf numFmtId="0" fontId="69" fillId="0" borderId="0" xfId="0" applyFont="1" applyBorder="1" applyAlignment="1">
      <alignment horizontal="left" vertical="center"/>
    </xf>
    <xf numFmtId="0" fontId="70" fillId="0" borderId="13" xfId="0" applyFont="1" applyBorder="1" applyAlignment="1">
      <alignment horizontal="left" vertical="center"/>
    </xf>
    <xf numFmtId="0" fontId="71" fillId="0" borderId="0" xfId="0" applyFont="1" applyAlignment="1">
      <alignment horizontal="left" vertical="center"/>
    </xf>
    <xf numFmtId="20" fontId="6" fillId="15" borderId="13" xfId="1" applyNumberFormat="1" applyFont="1" applyFill="1" applyBorder="1" applyAlignment="1">
      <alignment horizontal="left" vertical="center"/>
    </xf>
    <xf numFmtId="0" fontId="6" fillId="15" borderId="13" xfId="1" applyFont="1" applyFill="1" applyBorder="1" applyAlignment="1">
      <alignment horizontal="center" vertical="center"/>
    </xf>
    <xf numFmtId="20" fontId="10" fillId="0" borderId="0" xfId="0" applyNumberFormat="1" applyFont="1" applyAlignment="1">
      <alignment horizontal="center" vertical="center"/>
    </xf>
    <xf numFmtId="0" fontId="48" fillId="0" borderId="13" xfId="3" applyNumberFormat="1" applyFont="1" applyFill="1" applyBorder="1" applyAlignment="1">
      <alignment horizontal="center" vertical="center"/>
    </xf>
    <xf numFmtId="0" fontId="69" fillId="0" borderId="32" xfId="0" applyFont="1" applyBorder="1" applyAlignment="1">
      <alignment horizontal="left" vertical="center"/>
    </xf>
    <xf numFmtId="20" fontId="25" fillId="0" borderId="0" xfId="0" applyNumberFormat="1" applyFont="1" applyAlignment="1">
      <alignment horizontal="center" vertical="center"/>
    </xf>
    <xf numFmtId="0" fontId="25" fillId="0" borderId="0" xfId="0" applyFont="1" applyAlignment="1">
      <alignment horizontal="center" vertical="center"/>
    </xf>
    <xf numFmtId="0" fontId="70" fillId="0" borderId="34" xfId="0" applyFont="1" applyBorder="1" applyAlignment="1">
      <alignment horizontal="left" vertical="center"/>
    </xf>
    <xf numFmtId="0" fontId="73" fillId="0" borderId="83" xfId="0" applyFont="1" applyBorder="1" applyAlignment="1">
      <alignment horizontal="left" vertical="center"/>
    </xf>
    <xf numFmtId="20" fontId="74" fillId="0" borderId="91" xfId="0" applyNumberFormat="1" applyFont="1" applyBorder="1" applyAlignment="1">
      <alignment horizontal="center" vertical="center"/>
    </xf>
    <xf numFmtId="20" fontId="75" fillId="0" borderId="84" xfId="0" applyNumberFormat="1" applyFont="1" applyBorder="1" applyAlignment="1">
      <alignment horizontal="center" vertical="center"/>
    </xf>
    <xf numFmtId="0" fontId="73" fillId="12" borderId="91" xfId="0" applyFont="1" applyFill="1" applyBorder="1" applyAlignment="1">
      <alignment horizontal="center" vertical="center"/>
    </xf>
    <xf numFmtId="0" fontId="73" fillId="0" borderId="91" xfId="0" applyFont="1" applyBorder="1" applyAlignment="1">
      <alignment horizontal="left" vertical="center"/>
    </xf>
    <xf numFmtId="0" fontId="73" fillId="0" borderId="92" xfId="0" applyFont="1" applyBorder="1" applyAlignment="1">
      <alignment horizontal="left" vertical="center"/>
    </xf>
    <xf numFmtId="0" fontId="73" fillId="0" borderId="86" xfId="0" applyFont="1" applyBorder="1" applyAlignment="1">
      <alignment horizontal="left" vertical="center"/>
    </xf>
    <xf numFmtId="20" fontId="74" fillId="0" borderId="13" xfId="0" applyNumberFormat="1" applyFont="1" applyBorder="1" applyAlignment="1">
      <alignment horizontal="center" vertical="center"/>
    </xf>
    <xf numFmtId="20" fontId="75" fillId="0" borderId="13" xfId="0" applyNumberFormat="1" applyFont="1" applyBorder="1" applyAlignment="1">
      <alignment horizontal="center" vertical="center"/>
    </xf>
    <xf numFmtId="20" fontId="73" fillId="12" borderId="13" xfId="0" applyNumberFormat="1" applyFont="1" applyFill="1" applyBorder="1" applyAlignment="1">
      <alignment horizontal="center" vertical="center"/>
    </xf>
    <xf numFmtId="20" fontId="73" fillId="0" borderId="13" xfId="0" applyNumberFormat="1" applyFont="1" applyBorder="1" applyAlignment="1">
      <alignment horizontal="left" vertical="center"/>
    </xf>
    <xf numFmtId="0" fontId="73" fillId="0" borderId="87" xfId="0" applyFont="1" applyBorder="1" applyAlignment="1">
      <alignment horizontal="left" vertical="center"/>
    </xf>
    <xf numFmtId="0" fontId="73" fillId="0" borderId="88" xfId="0" applyFont="1" applyBorder="1" applyAlignment="1">
      <alignment horizontal="left" vertical="center"/>
    </xf>
    <xf numFmtId="20" fontId="74" fillId="0" borderId="89" xfId="0" applyNumberFormat="1" applyFont="1" applyBorder="1" applyAlignment="1">
      <alignment horizontal="center" vertical="center"/>
    </xf>
    <xf numFmtId="20" fontId="75" fillId="0" borderId="89" xfId="0" applyNumberFormat="1" applyFont="1" applyBorder="1" applyAlignment="1">
      <alignment horizontal="center" vertical="center"/>
    </xf>
    <xf numFmtId="20" fontId="73" fillId="12" borderId="89" xfId="0" applyNumberFormat="1" applyFont="1" applyFill="1" applyBorder="1" applyAlignment="1">
      <alignment horizontal="center" vertical="center"/>
    </xf>
    <xf numFmtId="20" fontId="73" fillId="0" borderId="89" xfId="0" applyNumberFormat="1" applyFont="1" applyBorder="1" applyAlignment="1">
      <alignment horizontal="left" vertical="center"/>
    </xf>
    <xf numFmtId="0" fontId="73" fillId="0" borderId="90" xfId="0" applyFont="1" applyBorder="1" applyAlignment="1">
      <alignment horizontal="left" vertical="center"/>
    </xf>
    <xf numFmtId="20" fontId="74" fillId="0" borderId="84" xfId="0" applyNumberFormat="1" applyFont="1" applyBorder="1" applyAlignment="1">
      <alignment horizontal="center" vertical="center"/>
    </xf>
    <xf numFmtId="20" fontId="73" fillId="12" borderId="84" xfId="0" applyNumberFormat="1" applyFont="1" applyFill="1" applyBorder="1" applyAlignment="1">
      <alignment horizontal="center" vertical="center"/>
    </xf>
    <xf numFmtId="20" fontId="73" fillId="0" borderId="84" xfId="0" applyNumberFormat="1" applyFont="1" applyBorder="1" applyAlignment="1">
      <alignment horizontal="left" vertical="center"/>
    </xf>
    <xf numFmtId="0" fontId="73" fillId="0" borderId="85" xfId="0" applyFont="1" applyBorder="1" applyAlignment="1">
      <alignment horizontal="left" vertical="center"/>
    </xf>
    <xf numFmtId="20" fontId="73" fillId="0" borderId="86" xfId="0" applyNumberFormat="1" applyFont="1" applyBorder="1" applyAlignment="1">
      <alignment horizontal="left" vertical="center"/>
    </xf>
    <xf numFmtId="20" fontId="73" fillId="0" borderId="88" xfId="0" applyNumberFormat="1" applyFont="1" applyBorder="1" applyAlignment="1">
      <alignment horizontal="left" vertical="center"/>
    </xf>
    <xf numFmtId="0" fontId="78" fillId="0" borderId="34" xfId="0" applyFont="1" applyBorder="1" applyAlignment="1">
      <alignment horizontal="left" vertical="center"/>
    </xf>
    <xf numFmtId="0" fontId="78" fillId="0" borderId="13" xfId="0" applyFont="1" applyBorder="1" applyAlignment="1">
      <alignment horizontal="left" vertical="center"/>
    </xf>
    <xf numFmtId="0" fontId="73" fillId="0" borderId="0" xfId="0" applyFont="1" applyAlignment="1">
      <alignment horizontal="left" vertical="center"/>
    </xf>
    <xf numFmtId="0" fontId="74" fillId="0" borderId="0" xfId="0" applyFont="1" applyAlignment="1">
      <alignment horizontal="center" vertical="center"/>
    </xf>
    <xf numFmtId="0" fontId="75" fillId="0" borderId="0" xfId="0" applyFont="1" applyAlignment="1">
      <alignment horizontal="center" vertical="center"/>
    </xf>
    <xf numFmtId="0" fontId="78" fillId="0" borderId="0" xfId="0" applyFont="1" applyAlignment="1">
      <alignment horizontal="left" vertical="center"/>
    </xf>
    <xf numFmtId="0" fontId="70" fillId="0" borderId="0" xfId="0" applyFont="1" applyBorder="1" applyAlignment="1">
      <alignment horizontal="left" vertical="center"/>
    </xf>
    <xf numFmtId="0" fontId="78" fillId="0" borderId="0" xfId="0" applyFont="1" applyBorder="1" applyAlignment="1">
      <alignment horizontal="left" vertical="center"/>
    </xf>
    <xf numFmtId="0" fontId="69" fillId="0" borderId="0" xfId="0" applyFont="1" applyBorder="1" applyAlignment="1">
      <alignment horizontal="center" vertical="center"/>
    </xf>
    <xf numFmtId="0" fontId="70" fillId="0" borderId="0" xfId="0" applyFont="1" applyBorder="1" applyAlignment="1">
      <alignment horizontal="center" vertical="center"/>
    </xf>
    <xf numFmtId="0" fontId="70" fillId="0" borderId="0" xfId="0" applyFont="1" applyAlignment="1">
      <alignment horizontal="center" vertical="center"/>
    </xf>
    <xf numFmtId="0" fontId="78" fillId="0" borderId="0" xfId="0" applyFont="1" applyBorder="1" applyAlignment="1">
      <alignment horizontal="center" vertical="center"/>
    </xf>
    <xf numFmtId="20" fontId="70" fillId="0" borderId="13" xfId="0" applyNumberFormat="1" applyFont="1" applyFill="1" applyBorder="1" applyAlignment="1">
      <alignment horizontal="center" vertical="center"/>
    </xf>
    <xf numFmtId="0" fontId="73" fillId="0" borderId="13" xfId="0" applyFont="1" applyBorder="1" applyAlignment="1">
      <alignment horizontal="left" vertical="center"/>
    </xf>
    <xf numFmtId="0" fontId="70" fillId="0" borderId="19" xfId="0" applyFont="1" applyBorder="1" applyAlignment="1">
      <alignment horizontal="left" vertical="center"/>
    </xf>
    <xf numFmtId="20" fontId="70" fillId="12" borderId="47" xfId="0" applyNumberFormat="1" applyFont="1" applyFill="1" applyBorder="1" applyAlignment="1">
      <alignment horizontal="center" vertical="center"/>
    </xf>
    <xf numFmtId="20" fontId="70" fillId="0" borderId="93" xfId="0" applyNumberFormat="1" applyFont="1" applyBorder="1" applyAlignment="1">
      <alignment horizontal="center" vertical="center"/>
    </xf>
    <xf numFmtId="20" fontId="70" fillId="0" borderId="94" xfId="0" applyNumberFormat="1" applyFont="1" applyBorder="1" applyAlignment="1">
      <alignment horizontal="center" vertical="center"/>
    </xf>
    <xf numFmtId="20" fontId="70" fillId="0" borderId="76" xfId="0" applyNumberFormat="1" applyFont="1" applyFill="1" applyBorder="1" applyAlignment="1">
      <alignment horizontal="center" vertical="center"/>
    </xf>
    <xf numFmtId="20" fontId="6" fillId="12" borderId="13" xfId="1" applyNumberFormat="1" applyFont="1" applyFill="1" applyBorder="1" applyAlignment="1">
      <alignment horizontal="center" vertical="center" wrapText="1"/>
    </xf>
    <xf numFmtId="0" fontId="23" fillId="0" borderId="0" xfId="2" applyFont="1" applyFill="1" applyBorder="1" applyAlignment="1">
      <alignment horizontal="center" vertical="center"/>
    </xf>
    <xf numFmtId="0" fontId="16" fillId="0" borderId="29" xfId="1" applyFont="1" applyFill="1" applyBorder="1" applyAlignment="1">
      <alignment horizontal="center" vertical="center"/>
    </xf>
    <xf numFmtId="0" fontId="15" fillId="0" borderId="0" xfId="2" applyFont="1" applyAlignment="1">
      <alignment horizontal="left" vertical="center"/>
    </xf>
    <xf numFmtId="0" fontId="81" fillId="0" borderId="0" xfId="2" applyFont="1" applyAlignment="1">
      <alignment horizontal="left" vertical="center"/>
    </xf>
    <xf numFmtId="0" fontId="15" fillId="0" borderId="0" xfId="2" applyFont="1" applyAlignment="1">
      <alignment horizontal="center" vertical="center"/>
    </xf>
    <xf numFmtId="0" fontId="13" fillId="0" borderId="0" xfId="2" applyFont="1" applyAlignment="1">
      <alignment horizontal="left" vertical="center"/>
    </xf>
    <xf numFmtId="0" fontId="13" fillId="4" borderId="3" xfId="2" applyFont="1" applyFill="1" applyBorder="1" applyAlignment="1">
      <alignment horizontal="center" vertical="center"/>
    </xf>
    <xf numFmtId="0" fontId="13" fillId="4" borderId="2" xfId="2" applyFont="1" applyFill="1" applyBorder="1" applyAlignment="1">
      <alignment horizontal="center" vertical="center"/>
    </xf>
    <xf numFmtId="0" fontId="81" fillId="4" borderId="2" xfId="2" applyFont="1" applyFill="1" applyBorder="1" applyAlignment="1">
      <alignment horizontal="center" vertical="center"/>
    </xf>
    <xf numFmtId="0" fontId="13" fillId="4" borderId="2" xfId="2" applyFont="1" applyFill="1" applyBorder="1" applyAlignment="1">
      <alignment horizontal="left" vertical="center"/>
    </xf>
    <xf numFmtId="0" fontId="13" fillId="4" borderId="2" xfId="2" applyFont="1" applyFill="1" applyBorder="1" applyAlignment="1">
      <alignment horizontal="center" vertical="center" wrapText="1"/>
    </xf>
    <xf numFmtId="0" fontId="13" fillId="0" borderId="0" xfId="2" applyFont="1" applyAlignment="1">
      <alignment horizontal="center" vertical="center"/>
    </xf>
    <xf numFmtId="0" fontId="13" fillId="4" borderId="4" xfId="2" applyFont="1" applyFill="1" applyBorder="1" applyAlignment="1">
      <alignment horizontal="left" vertical="center"/>
    </xf>
    <xf numFmtId="0" fontId="82" fillId="4" borderId="4" xfId="2" applyFont="1" applyFill="1" applyBorder="1" applyAlignment="1">
      <alignment horizontal="center" vertical="center"/>
    </xf>
    <xf numFmtId="0" fontId="13" fillId="4" borderId="4" xfId="2" applyFont="1" applyFill="1" applyBorder="1" applyAlignment="1">
      <alignment horizontal="center" vertical="center"/>
    </xf>
    <xf numFmtId="0" fontId="81" fillId="4" borderId="4" xfId="2" applyFont="1" applyFill="1" applyBorder="1" applyAlignment="1">
      <alignment horizontal="center" vertical="center"/>
    </xf>
    <xf numFmtId="0" fontId="13" fillId="4" borderId="4" xfId="2" applyFont="1" applyFill="1" applyBorder="1" applyAlignment="1">
      <alignment horizontal="center" vertical="center" wrapText="1"/>
    </xf>
    <xf numFmtId="0" fontId="22" fillId="8" borderId="0" xfId="2" applyFont="1" applyFill="1" applyAlignment="1">
      <alignment horizontal="right" vertical="center"/>
    </xf>
    <xf numFmtId="20" fontId="22" fillId="8" borderId="0" xfId="2" applyNumberFormat="1" applyFont="1" applyFill="1" applyAlignment="1">
      <alignment horizontal="center" vertical="center"/>
    </xf>
    <xf numFmtId="0" fontId="83" fillId="0" borderId="13" xfId="2" applyFont="1" applyBorder="1" applyAlignment="1">
      <alignment horizontal="left" vertical="center"/>
    </xf>
    <xf numFmtId="20" fontId="15" fillId="0" borderId="13" xfId="2" applyNumberFormat="1" applyFont="1" applyBorder="1" applyAlignment="1">
      <alignment horizontal="left" vertical="center"/>
    </xf>
    <xf numFmtId="20" fontId="84" fillId="0" borderId="13" xfId="2" applyNumberFormat="1" applyFont="1" applyBorder="1" applyAlignment="1">
      <alignment horizontal="center" vertical="center"/>
    </xf>
    <xf numFmtId="20" fontId="13" fillId="6" borderId="13" xfId="2" applyNumberFormat="1" applyFont="1" applyFill="1" applyBorder="1" applyAlignment="1">
      <alignment horizontal="center" vertical="center"/>
    </xf>
    <xf numFmtId="0" fontId="1" fillId="0" borderId="13" xfId="2" applyFont="1" applyBorder="1" applyAlignment="1">
      <alignment horizontal="center" vertical="center"/>
    </xf>
    <xf numFmtId="0" fontId="13" fillId="2" borderId="13" xfId="2" applyFont="1" applyFill="1" applyBorder="1" applyAlignment="1">
      <alignment horizontal="center" vertical="center"/>
    </xf>
    <xf numFmtId="0" fontId="81" fillId="2" borderId="13" xfId="2" applyFont="1" applyFill="1" applyBorder="1" applyAlignment="1">
      <alignment horizontal="center" vertical="center"/>
    </xf>
    <xf numFmtId="0" fontId="15" fillId="0" borderId="19" xfId="2" applyFont="1" applyBorder="1" applyAlignment="1">
      <alignment horizontal="left" vertical="center"/>
    </xf>
    <xf numFmtId="0" fontId="15" fillId="0" borderId="34" xfId="2" applyFont="1" applyBorder="1" applyAlignment="1">
      <alignment horizontal="center" vertical="center"/>
    </xf>
    <xf numFmtId="20" fontId="15" fillId="0" borderId="13" xfId="2" applyNumberFormat="1" applyFont="1" applyBorder="1" applyAlignment="1">
      <alignment horizontal="center" vertical="center"/>
    </xf>
    <xf numFmtId="20" fontId="15" fillId="2" borderId="13" xfId="2" applyNumberFormat="1" applyFont="1" applyFill="1" applyBorder="1" applyAlignment="1">
      <alignment horizontal="center" vertical="center"/>
    </xf>
    <xf numFmtId="20" fontId="23" fillId="0" borderId="34" xfId="2" applyNumberFormat="1" applyFont="1" applyBorder="1" applyAlignment="1">
      <alignment horizontal="center" vertical="center"/>
    </xf>
    <xf numFmtId="0" fontId="15" fillId="0" borderId="0" xfId="2" applyFont="1" applyAlignment="1">
      <alignment horizontal="right" vertical="center"/>
    </xf>
    <xf numFmtId="0" fontId="23" fillId="0" borderId="34" xfId="2" applyFont="1" applyBorder="1" applyAlignment="1">
      <alignment horizontal="center" vertical="center"/>
    </xf>
    <xf numFmtId="20" fontId="1" fillId="18" borderId="13" xfId="2" applyNumberFormat="1" applyFont="1" applyFill="1" applyBorder="1" applyAlignment="1">
      <alignment horizontal="left" vertical="center"/>
    </xf>
    <xf numFmtId="20" fontId="15" fillId="18" borderId="13" xfId="2" applyNumberFormat="1" applyFont="1" applyFill="1" applyBorder="1" applyAlignment="1">
      <alignment horizontal="left" vertical="center"/>
    </xf>
    <xf numFmtId="0" fontId="86" fillId="0" borderId="0" xfId="2" applyFont="1" applyAlignment="1">
      <alignment horizontal="left" vertical="center"/>
    </xf>
    <xf numFmtId="0" fontId="81" fillId="0" borderId="0" xfId="2" applyFont="1" applyAlignment="1">
      <alignment horizontal="center" vertical="center"/>
    </xf>
    <xf numFmtId="20" fontId="15" fillId="0" borderId="0" xfId="2" applyNumberFormat="1" applyFont="1" applyAlignment="1">
      <alignment horizontal="center" vertical="center"/>
    </xf>
    <xf numFmtId="20" fontId="15" fillId="0" borderId="0" xfId="2" applyNumberFormat="1" applyFont="1" applyAlignment="1">
      <alignment horizontal="left" vertical="center"/>
    </xf>
    <xf numFmtId="1" fontId="87" fillId="4" borderId="0" xfId="1" applyNumberFormat="1" applyFont="1" applyFill="1" applyAlignment="1">
      <alignment horizontal="center" vertical="center" wrapText="1"/>
    </xf>
    <xf numFmtId="0" fontId="87" fillId="4" borderId="0" xfId="1" applyFont="1" applyFill="1" applyAlignment="1">
      <alignment horizontal="center" vertical="center" wrapText="1"/>
    </xf>
    <xf numFmtId="1" fontId="23" fillId="0" borderId="13" xfId="1" applyNumberFormat="1" applyFont="1" applyBorder="1" applyAlignment="1">
      <alignment horizontal="center" vertical="center"/>
    </xf>
    <xf numFmtId="0" fontId="87" fillId="4" borderId="30" xfId="1" applyFont="1" applyFill="1" applyBorder="1" applyAlignment="1">
      <alignment horizontal="center" vertical="center"/>
    </xf>
    <xf numFmtId="20" fontId="83" fillId="0" borderId="28" xfId="1" applyNumberFormat="1" applyFont="1" applyBorder="1" applyAlignment="1">
      <alignment horizontal="center" vertical="center" textRotation="90"/>
    </xf>
    <xf numFmtId="20" fontId="83" fillId="0" borderId="29" xfId="1" applyNumberFormat="1" applyFont="1" applyBorder="1" applyAlignment="1">
      <alignment horizontal="center" vertical="center" textRotation="90"/>
    </xf>
    <xf numFmtId="20" fontId="87" fillId="6" borderId="13" xfId="1" applyNumberFormat="1" applyFont="1" applyFill="1" applyBorder="1" applyAlignment="1">
      <alignment horizontal="center" vertical="center"/>
    </xf>
    <xf numFmtId="0" fontId="83" fillId="0" borderId="13" xfId="2" applyFont="1" applyBorder="1" applyAlignment="1">
      <alignment horizontal="center" vertical="center"/>
    </xf>
    <xf numFmtId="0" fontId="88" fillId="2" borderId="13" xfId="2" applyFont="1" applyFill="1" applyBorder="1" applyAlignment="1">
      <alignment horizontal="center" vertical="center"/>
    </xf>
    <xf numFmtId="0" fontId="15" fillId="0" borderId="13" xfId="2" applyFont="1" applyBorder="1" applyAlignment="1">
      <alignment horizontal="left" vertical="center"/>
    </xf>
    <xf numFmtId="0" fontId="27" fillId="0" borderId="13" xfId="2" applyFont="1" applyBorder="1" applyAlignment="1">
      <alignment horizontal="center" vertical="center"/>
    </xf>
    <xf numFmtId="0" fontId="83" fillId="0" borderId="13" xfId="1" applyFont="1" applyBorder="1" applyAlignment="1">
      <alignment horizontal="center" vertical="center"/>
    </xf>
    <xf numFmtId="20" fontId="83" fillId="0" borderId="13" xfId="1" applyNumberFormat="1" applyFont="1" applyBorder="1" applyAlignment="1">
      <alignment horizontal="center" vertical="center"/>
    </xf>
    <xf numFmtId="20" fontId="83" fillId="2" borderId="13" xfId="1" applyNumberFormat="1" applyFont="1" applyFill="1" applyBorder="1" applyAlignment="1">
      <alignment horizontal="center" vertical="center"/>
    </xf>
    <xf numFmtId="20" fontId="83" fillId="15" borderId="13" xfId="1" applyNumberFormat="1" applyFont="1" applyFill="1" applyBorder="1" applyAlignment="1">
      <alignment horizontal="center" vertical="center"/>
    </xf>
    <xf numFmtId="20" fontId="83" fillId="5" borderId="13" xfId="1" applyNumberFormat="1" applyFont="1" applyFill="1" applyBorder="1" applyAlignment="1">
      <alignment horizontal="center" vertical="center"/>
    </xf>
    <xf numFmtId="0" fontId="58" fillId="0" borderId="73" xfId="1" applyFont="1" applyBorder="1" applyAlignment="1">
      <alignment horizontal="center" vertical="top" wrapText="1"/>
    </xf>
    <xf numFmtId="0" fontId="16" fillId="0" borderId="5" xfId="1" applyFont="1" applyBorder="1" applyAlignment="1">
      <alignment horizontal="center" vertical="center"/>
    </xf>
    <xf numFmtId="0" fontId="58" fillId="0" borderId="100" xfId="1" applyFont="1" applyBorder="1" applyAlignment="1">
      <alignment horizontal="center" vertical="top" wrapText="1"/>
    </xf>
    <xf numFmtId="0" fontId="84" fillId="0" borderId="0" xfId="2" applyFont="1" applyAlignment="1">
      <alignment horizontal="center" vertical="center"/>
    </xf>
    <xf numFmtId="0" fontId="13" fillId="6" borderId="0" xfId="2" applyFont="1" applyFill="1" applyAlignment="1">
      <alignment horizontal="center" vertical="center"/>
    </xf>
    <xf numFmtId="0" fontId="15" fillId="6" borderId="101" xfId="2" applyFont="1" applyFill="1" applyBorder="1" applyAlignment="1">
      <alignment horizontal="center" vertical="center"/>
    </xf>
    <xf numFmtId="0" fontId="15" fillId="6" borderId="102" xfId="2" applyFont="1" applyFill="1" applyBorder="1" applyAlignment="1">
      <alignment horizontal="center" vertical="center"/>
    </xf>
    <xf numFmtId="0" fontId="13" fillId="4" borderId="13" xfId="2" applyFont="1" applyFill="1" applyBorder="1" applyAlignment="1">
      <alignment horizontal="center" vertical="center"/>
    </xf>
    <xf numFmtId="0" fontId="81" fillId="4" borderId="13" xfId="2" applyFont="1" applyFill="1" applyBorder="1" applyAlignment="1">
      <alignment horizontal="center" vertical="center"/>
    </xf>
    <xf numFmtId="0" fontId="13" fillId="4" borderId="13" xfId="2" applyFont="1" applyFill="1" applyBorder="1" applyAlignment="1">
      <alignment horizontal="left" vertical="center"/>
    </xf>
    <xf numFmtId="0" fontId="13" fillId="4" borderId="13" xfId="2" applyFont="1" applyFill="1" applyBorder="1" applyAlignment="1">
      <alignment horizontal="center" vertical="center" wrapText="1"/>
    </xf>
    <xf numFmtId="20" fontId="58" fillId="0" borderId="0" xfId="2" applyNumberFormat="1" applyFont="1" applyAlignment="1">
      <alignment horizontal="left" vertical="center"/>
    </xf>
    <xf numFmtId="0" fontId="82" fillId="4" borderId="13" xfId="2" applyFont="1" applyFill="1" applyBorder="1" applyAlignment="1">
      <alignment horizontal="center" vertical="center"/>
    </xf>
    <xf numFmtId="0" fontId="15" fillId="0" borderId="19" xfId="2" applyFont="1" applyBorder="1" applyAlignment="1">
      <alignment horizontal="center" vertical="center"/>
    </xf>
    <xf numFmtId="20" fontId="53" fillId="0" borderId="0" xfId="2" applyNumberFormat="1" applyFont="1" applyAlignment="1">
      <alignment horizontal="center" vertical="center"/>
    </xf>
    <xf numFmtId="0" fontId="13" fillId="4" borderId="9" xfId="2" applyFont="1" applyFill="1" applyBorder="1" applyAlignment="1">
      <alignment horizontal="left" vertical="center"/>
    </xf>
    <xf numFmtId="0" fontId="13" fillId="4" borderId="1" xfId="2" applyFont="1" applyFill="1" applyBorder="1" applyAlignment="1">
      <alignment horizontal="left" vertical="center"/>
    </xf>
    <xf numFmtId="0" fontId="1" fillId="0" borderId="5" xfId="1" applyFont="1" applyBorder="1" applyAlignment="1">
      <alignment horizontal="center" vertical="center"/>
    </xf>
    <xf numFmtId="0" fontId="1" fillId="0" borderId="25" xfId="1" applyFont="1" applyBorder="1" applyAlignment="1">
      <alignment horizontal="center" vertical="center"/>
    </xf>
    <xf numFmtId="0" fontId="58" fillId="0" borderId="0" xfId="1" applyFont="1" applyAlignment="1">
      <alignment horizontal="center" vertical="top" wrapText="1"/>
    </xf>
    <xf numFmtId="0" fontId="0" fillId="0" borderId="0" xfId="0" applyFill="1" applyAlignment="1">
      <alignment horizontal="left" vertical="center"/>
    </xf>
    <xf numFmtId="20" fontId="0" fillId="0" borderId="0" xfId="0" applyNumberFormat="1" applyFill="1" applyAlignment="1">
      <alignment horizontal="left" vertical="center"/>
    </xf>
    <xf numFmtId="20" fontId="83" fillId="0" borderId="13" xfId="2" applyNumberFormat="1" applyFont="1" applyBorder="1" applyAlignment="1">
      <alignment horizontal="center" vertical="center"/>
    </xf>
    <xf numFmtId="20" fontId="83" fillId="0" borderId="13" xfId="2" applyNumberFormat="1" applyFont="1" applyBorder="1" applyAlignment="1">
      <alignment horizontal="left" vertical="center"/>
    </xf>
    <xf numFmtId="0" fontId="90" fillId="0" borderId="0" xfId="3" applyFont="1" applyAlignment="1">
      <alignment horizontal="left" vertical="center"/>
    </xf>
    <xf numFmtId="0" fontId="49" fillId="0" borderId="13" xfId="3" applyFont="1" applyBorder="1" applyAlignment="1">
      <alignment horizontal="left" vertical="center"/>
    </xf>
    <xf numFmtId="18" fontId="49" fillId="0" borderId="13" xfId="3" applyNumberFormat="1" applyFont="1" applyBorder="1" applyAlignment="1">
      <alignment horizontal="left" vertical="center"/>
    </xf>
    <xf numFmtId="0" fontId="49" fillId="0" borderId="13" xfId="3" applyFont="1" applyBorder="1" applyAlignment="1">
      <alignment horizontal="center" vertical="center"/>
    </xf>
    <xf numFmtId="0" fontId="49" fillId="0" borderId="0" xfId="3" applyFont="1" applyAlignment="1">
      <alignment horizontal="center" vertical="center"/>
    </xf>
    <xf numFmtId="0" fontId="92" fillId="0" borderId="0" xfId="3" applyFont="1" applyAlignment="1">
      <alignment horizontal="center" vertical="center"/>
    </xf>
    <xf numFmtId="0" fontId="48" fillId="0" borderId="0" xfId="3" applyAlignment="1">
      <alignment horizontal="left" vertical="center"/>
    </xf>
    <xf numFmtId="0" fontId="94" fillId="8" borderId="0" xfId="3" applyFont="1" applyFill="1" applyAlignment="1">
      <alignment horizontal="left" vertical="center"/>
    </xf>
    <xf numFmtId="20" fontId="48" fillId="0" borderId="0" xfId="3" applyNumberFormat="1" applyAlignment="1">
      <alignment horizontal="center" vertical="center"/>
    </xf>
    <xf numFmtId="20" fontId="92" fillId="0" borderId="0" xfId="3" applyNumberFormat="1" applyFont="1" applyAlignment="1">
      <alignment horizontal="center" vertical="center"/>
    </xf>
    <xf numFmtId="18" fontId="49" fillId="0" borderId="0" xfId="3" applyNumberFormat="1" applyFont="1" applyAlignment="1">
      <alignment horizontal="left" vertical="center"/>
    </xf>
    <xf numFmtId="18" fontId="48" fillId="0" borderId="0" xfId="3" applyNumberFormat="1" applyAlignment="1">
      <alignment horizontal="left" vertical="center"/>
    </xf>
    <xf numFmtId="0" fontId="92" fillId="6" borderId="95" xfId="3" applyFont="1" applyFill="1" applyBorder="1" applyAlignment="1">
      <alignment horizontal="center" vertical="center"/>
    </xf>
    <xf numFmtId="20" fontId="92" fillId="6" borderId="96" xfId="3" applyNumberFormat="1" applyFont="1" applyFill="1" applyBorder="1" applyAlignment="1">
      <alignment horizontal="center" vertical="center"/>
    </xf>
    <xf numFmtId="0" fontId="50" fillId="0" borderId="0" xfId="3" applyFont="1" applyAlignment="1">
      <alignment horizontal="center" vertical="center"/>
    </xf>
    <xf numFmtId="0" fontId="97" fillId="0" borderId="0" xfId="3" applyFont="1" applyAlignment="1">
      <alignment horizontal="center" vertical="center"/>
    </xf>
    <xf numFmtId="0" fontId="48" fillId="0" borderId="0" xfId="3" applyAlignment="1">
      <alignment horizontal="center" vertical="center"/>
    </xf>
    <xf numFmtId="0" fontId="91" fillId="0" borderId="0" xfId="3" applyFont="1" applyAlignment="1">
      <alignment horizontal="center" vertical="center"/>
    </xf>
    <xf numFmtId="0" fontId="48" fillId="0" borderId="13" xfId="3" applyFill="1" applyBorder="1" applyAlignment="1">
      <alignment horizontal="left" vertical="center"/>
    </xf>
    <xf numFmtId="18" fontId="49" fillId="0" borderId="13" xfId="3" applyNumberFormat="1" applyFont="1" applyFill="1" applyBorder="1" applyAlignment="1">
      <alignment horizontal="left" vertical="center"/>
    </xf>
    <xf numFmtId="18" fontId="48" fillId="0" borderId="13" xfId="3" applyNumberFormat="1" applyFill="1" applyBorder="1" applyAlignment="1">
      <alignment horizontal="left" vertical="center"/>
    </xf>
    <xf numFmtId="45" fontId="48" fillId="0" borderId="0" xfId="3" applyNumberFormat="1" applyFill="1" applyAlignment="1">
      <alignment horizontal="center" vertical="center"/>
    </xf>
    <xf numFmtId="20" fontId="48" fillId="0" borderId="0" xfId="3" applyNumberFormat="1" applyFill="1" applyAlignment="1">
      <alignment horizontal="center" vertical="center"/>
    </xf>
    <xf numFmtId="0" fontId="48" fillId="0" borderId="0" xfId="3" applyFill="1" applyAlignment="1">
      <alignment horizontal="left" vertical="center"/>
    </xf>
    <xf numFmtId="18" fontId="49" fillId="0" borderId="0" xfId="3" applyNumberFormat="1" applyFont="1" applyFill="1" applyAlignment="1">
      <alignment horizontal="left" vertical="center"/>
    </xf>
    <xf numFmtId="18" fontId="48" fillId="0" borderId="0" xfId="3" applyNumberFormat="1" applyFill="1" applyAlignment="1">
      <alignment horizontal="left" vertical="center"/>
    </xf>
    <xf numFmtId="0" fontId="93" fillId="0" borderId="0" xfId="3" applyFont="1" applyFill="1" applyAlignment="1">
      <alignment horizontal="center" vertical="center"/>
    </xf>
    <xf numFmtId="0" fontId="96" fillId="0" borderId="0" xfId="3" applyFont="1" applyFill="1" applyAlignment="1">
      <alignment horizontal="left" vertical="center"/>
    </xf>
    <xf numFmtId="0" fontId="49" fillId="0" borderId="0" xfId="3" applyFont="1" applyFill="1" applyAlignment="1">
      <alignment horizontal="left" vertical="center"/>
    </xf>
    <xf numFmtId="18" fontId="93" fillId="0" borderId="0" xfId="3" applyNumberFormat="1" applyFont="1" applyFill="1" applyAlignment="1">
      <alignment horizontal="center" vertical="center"/>
    </xf>
    <xf numFmtId="0" fontId="98" fillId="0" borderId="0" xfId="3" applyFont="1" applyFill="1" applyAlignment="1">
      <alignment horizontal="left" vertical="center"/>
    </xf>
    <xf numFmtId="18" fontId="94" fillId="0" borderId="0" xfId="3" applyNumberFormat="1" applyFont="1" applyFill="1" applyAlignment="1">
      <alignment horizontal="left" vertical="center"/>
    </xf>
    <xf numFmtId="18" fontId="98" fillId="0" borderId="0" xfId="3" applyNumberFormat="1" applyFont="1" applyFill="1" applyAlignment="1">
      <alignment horizontal="left" vertical="center"/>
    </xf>
    <xf numFmtId="0" fontId="55" fillId="0" borderId="0" xfId="3" applyFont="1" applyFill="1" applyAlignment="1">
      <alignment horizontal="left" vertical="center"/>
    </xf>
    <xf numFmtId="18" fontId="92" fillId="0" borderId="0" xfId="3" applyNumberFormat="1" applyFont="1" applyFill="1" applyAlignment="1">
      <alignment horizontal="left" vertical="center"/>
    </xf>
    <xf numFmtId="18" fontId="55" fillId="0" borderId="0" xfId="3" applyNumberFormat="1" applyFont="1" applyFill="1" applyAlignment="1">
      <alignment horizontal="left" vertical="center"/>
    </xf>
    <xf numFmtId="0" fontId="99" fillId="0" borderId="13" xfId="3" applyFont="1" applyFill="1" applyBorder="1" applyAlignment="1">
      <alignment horizontal="left" vertical="center"/>
    </xf>
    <xf numFmtId="18" fontId="100" fillId="0" borderId="13" xfId="3" applyNumberFormat="1" applyFont="1" applyFill="1" applyBorder="1" applyAlignment="1">
      <alignment horizontal="left" vertical="center"/>
    </xf>
    <xf numFmtId="0" fontId="99" fillId="0" borderId="13" xfId="3" applyFont="1" applyFill="1" applyBorder="1" applyAlignment="1">
      <alignment horizontal="center" vertical="center"/>
    </xf>
    <xf numFmtId="0" fontId="50" fillId="0" borderId="0" xfId="3" applyFont="1" applyFill="1" applyBorder="1" applyAlignment="1">
      <alignment horizontal="left" vertical="center"/>
    </xf>
    <xf numFmtId="0" fontId="15" fillId="0" borderId="0" xfId="3" applyFont="1" applyFill="1" applyAlignment="1">
      <alignment horizontal="left" vertical="center"/>
    </xf>
    <xf numFmtId="18" fontId="48" fillId="0" borderId="13" xfId="3" applyNumberFormat="1" applyFont="1" applyFill="1" applyBorder="1" applyAlignment="1">
      <alignment horizontal="left" vertical="center"/>
    </xf>
    <xf numFmtId="0" fontId="53" fillId="0" borderId="0" xfId="0" applyFont="1" applyAlignment="1">
      <alignment horizontal="left"/>
    </xf>
    <xf numFmtId="0" fontId="101" fillId="6" borderId="13" xfId="3" applyFont="1" applyFill="1" applyBorder="1" applyAlignment="1">
      <alignment horizontal="center" vertical="center"/>
    </xf>
    <xf numFmtId="0" fontId="53" fillId="0" borderId="0" xfId="0" applyFont="1"/>
    <xf numFmtId="0" fontId="6" fillId="12" borderId="51" xfId="1" applyFont="1" applyFill="1" applyBorder="1" applyAlignment="1">
      <alignment horizontal="center" vertical="center"/>
    </xf>
    <xf numFmtId="1" fontId="10" fillId="0" borderId="44" xfId="1" applyNumberFormat="1" applyFont="1" applyFill="1" applyBorder="1" applyAlignment="1">
      <alignment horizontal="center" vertical="center"/>
    </xf>
    <xf numFmtId="2" fontId="53" fillId="0" borderId="0" xfId="0" applyNumberFormat="1" applyFont="1" applyAlignment="1">
      <alignment horizontal="left"/>
    </xf>
    <xf numFmtId="2" fontId="58" fillId="0" borderId="0" xfId="0" applyNumberFormat="1" applyFont="1"/>
    <xf numFmtId="0" fontId="53" fillId="6" borderId="0" xfId="0" applyFont="1" applyFill="1" applyAlignment="1">
      <alignment horizontal="left"/>
    </xf>
    <xf numFmtId="0" fontId="92" fillId="6" borderId="0" xfId="3" applyFont="1" applyFill="1" applyBorder="1" applyAlignment="1">
      <alignment horizontal="center" vertical="center"/>
    </xf>
    <xf numFmtId="0" fontId="48" fillId="19" borderId="13" xfId="3" applyFill="1" applyBorder="1" applyAlignment="1">
      <alignment horizontal="left" vertical="center"/>
    </xf>
    <xf numFmtId="18" fontId="49" fillId="19" borderId="13" xfId="3" applyNumberFormat="1" applyFont="1" applyFill="1" applyBorder="1" applyAlignment="1">
      <alignment horizontal="left" vertical="center"/>
    </xf>
    <xf numFmtId="18" fontId="48" fillId="19" borderId="13" xfId="3" applyNumberFormat="1" applyFill="1" applyBorder="1" applyAlignment="1">
      <alignment horizontal="left" vertical="center"/>
    </xf>
    <xf numFmtId="0" fontId="48" fillId="19" borderId="13" xfId="3" applyFill="1" applyBorder="1" applyAlignment="1">
      <alignment horizontal="center" vertical="center"/>
    </xf>
    <xf numFmtId="0" fontId="101" fillId="19" borderId="13" xfId="3" applyFont="1" applyFill="1" applyBorder="1" applyAlignment="1">
      <alignment horizontal="center" vertical="center"/>
    </xf>
    <xf numFmtId="0" fontId="48" fillId="19" borderId="13" xfId="3" applyFont="1" applyFill="1" applyBorder="1" applyAlignment="1">
      <alignment horizontal="left" vertical="center"/>
    </xf>
    <xf numFmtId="18" fontId="48" fillId="19" borderId="13" xfId="3" applyNumberFormat="1" applyFont="1" applyFill="1" applyBorder="1" applyAlignment="1">
      <alignment horizontal="left" vertical="center"/>
    </xf>
    <xf numFmtId="0" fontId="48" fillId="19" borderId="13" xfId="3" applyFont="1" applyFill="1" applyBorder="1" applyAlignment="1">
      <alignment horizontal="center" vertical="center"/>
    </xf>
    <xf numFmtId="0" fontId="48" fillId="20" borderId="13" xfId="3" applyFill="1" applyBorder="1" applyAlignment="1">
      <alignment horizontal="left" vertical="center"/>
    </xf>
    <xf numFmtId="18" fontId="49" fillId="20" borderId="13" xfId="3" applyNumberFormat="1" applyFont="1" applyFill="1" applyBorder="1" applyAlignment="1">
      <alignment horizontal="left" vertical="center"/>
    </xf>
    <xf numFmtId="18" fontId="48" fillId="20" borderId="13" xfId="3" applyNumberFormat="1" applyFill="1" applyBorder="1" applyAlignment="1">
      <alignment horizontal="left" vertical="center"/>
    </xf>
    <xf numFmtId="0" fontId="48" fillId="20" borderId="13" xfId="3" applyFill="1" applyBorder="1" applyAlignment="1">
      <alignment horizontal="center" vertical="center"/>
    </xf>
    <xf numFmtId="0" fontId="101" fillId="20" borderId="13" xfId="3" applyFont="1" applyFill="1" applyBorder="1" applyAlignment="1">
      <alignment horizontal="center" vertical="center"/>
    </xf>
    <xf numFmtId="0" fontId="48" fillId="15" borderId="13" xfId="3" applyFill="1" applyBorder="1" applyAlignment="1">
      <alignment horizontal="left" vertical="center"/>
    </xf>
    <xf numFmtId="18" fontId="49" fillId="15" borderId="13" xfId="3" applyNumberFormat="1" applyFont="1" applyFill="1" applyBorder="1" applyAlignment="1">
      <alignment horizontal="left" vertical="center"/>
    </xf>
    <xf numFmtId="18" fontId="48" fillId="15" borderId="13" xfId="3" applyNumberFormat="1" applyFill="1" applyBorder="1" applyAlignment="1">
      <alignment horizontal="left" vertical="center"/>
    </xf>
    <xf numFmtId="0" fontId="48" fillId="15" borderId="13" xfId="3" applyFill="1" applyBorder="1" applyAlignment="1">
      <alignment horizontal="center" vertical="center"/>
    </xf>
    <xf numFmtId="0" fontId="101" fillId="15" borderId="13" xfId="3" applyFont="1" applyFill="1" applyBorder="1" applyAlignment="1">
      <alignment horizontal="center" vertical="center"/>
    </xf>
    <xf numFmtId="0" fontId="48" fillId="3" borderId="13" xfId="3" applyFill="1" applyBorder="1" applyAlignment="1">
      <alignment horizontal="left" vertical="center"/>
    </xf>
    <xf numFmtId="18" fontId="49" fillId="3" borderId="13" xfId="3" applyNumberFormat="1" applyFont="1" applyFill="1" applyBorder="1" applyAlignment="1">
      <alignment horizontal="left" vertical="center"/>
    </xf>
    <xf numFmtId="18" fontId="48" fillId="3" borderId="13" xfId="3" applyNumberFormat="1" applyFill="1" applyBorder="1" applyAlignment="1">
      <alignment horizontal="left" vertical="center"/>
    </xf>
    <xf numFmtId="0" fontId="48" fillId="3" borderId="13" xfId="3" applyFill="1" applyBorder="1" applyAlignment="1">
      <alignment horizontal="center" vertical="center"/>
    </xf>
    <xf numFmtId="0" fontId="101" fillId="3" borderId="13" xfId="3" applyFont="1" applyFill="1" applyBorder="1" applyAlignment="1">
      <alignment horizontal="center" vertical="center"/>
    </xf>
    <xf numFmtId="0" fontId="48" fillId="17" borderId="13" xfId="3" applyFill="1" applyBorder="1" applyAlignment="1">
      <alignment horizontal="left" vertical="center"/>
    </xf>
    <xf numFmtId="18" fontId="49" fillId="17" borderId="13" xfId="3" applyNumberFormat="1" applyFont="1" applyFill="1" applyBorder="1" applyAlignment="1">
      <alignment horizontal="left" vertical="center"/>
    </xf>
    <xf numFmtId="18" fontId="48" fillId="17" borderId="13" xfId="3" applyNumberFormat="1" applyFill="1" applyBorder="1" applyAlignment="1">
      <alignment horizontal="left" vertical="center"/>
    </xf>
    <xf numFmtId="0" fontId="48" fillId="17" borderId="13" xfId="3" applyFill="1" applyBorder="1" applyAlignment="1">
      <alignment horizontal="center" vertical="center"/>
    </xf>
    <xf numFmtId="0" fontId="101" fillId="17" borderId="13" xfId="3" applyFont="1" applyFill="1" applyBorder="1" applyAlignment="1">
      <alignment horizontal="center" vertical="center"/>
    </xf>
    <xf numFmtId="0" fontId="99" fillId="15" borderId="13" xfId="3" applyFont="1" applyFill="1" applyBorder="1" applyAlignment="1">
      <alignment horizontal="left" vertical="center"/>
    </xf>
    <xf numFmtId="18" fontId="100" fillId="15" borderId="13" xfId="3" applyNumberFormat="1" applyFont="1" applyFill="1" applyBorder="1" applyAlignment="1">
      <alignment horizontal="left" vertical="center"/>
    </xf>
    <xf numFmtId="0" fontId="99" fillId="15" borderId="13" xfId="3" applyFont="1" applyFill="1" applyBorder="1" applyAlignment="1">
      <alignment horizontal="center" vertical="center"/>
    </xf>
    <xf numFmtId="18" fontId="48" fillId="0" borderId="13" xfId="3" applyNumberFormat="1" applyFont="1" applyBorder="1" applyAlignment="1">
      <alignment horizontal="left" vertical="center"/>
    </xf>
    <xf numFmtId="20" fontId="102" fillId="0" borderId="13" xfId="0" applyNumberFormat="1" applyFont="1" applyFill="1" applyBorder="1" applyAlignment="1">
      <alignment horizontal="center" vertical="center"/>
    </xf>
    <xf numFmtId="0" fontId="74" fillId="0" borderId="13" xfId="0" applyFont="1" applyBorder="1" applyAlignment="1">
      <alignment horizontal="center" vertical="center"/>
    </xf>
    <xf numFmtId="20" fontId="73" fillId="0" borderId="13" xfId="0" applyNumberFormat="1" applyFont="1" applyFill="1" applyBorder="1" applyAlignment="1">
      <alignment horizontal="left" vertical="center"/>
    </xf>
    <xf numFmtId="0" fontId="73" fillId="0" borderId="13" xfId="0" applyFont="1" applyFill="1" applyBorder="1" applyAlignment="1">
      <alignment horizontal="left" vertical="center"/>
    </xf>
    <xf numFmtId="18" fontId="48" fillId="0" borderId="76" xfId="3" applyNumberFormat="1" applyFont="1" applyFill="1" applyBorder="1" applyAlignment="1">
      <alignment horizontal="left" vertical="center"/>
    </xf>
    <xf numFmtId="0" fontId="99" fillId="14" borderId="13" xfId="3" applyFont="1" applyFill="1" applyBorder="1" applyAlignment="1">
      <alignment horizontal="center" vertical="center"/>
    </xf>
    <xf numFmtId="0" fontId="27" fillId="0" borderId="13" xfId="2" applyFont="1" applyFill="1" applyBorder="1" applyAlignment="1">
      <alignment horizontal="center" vertical="center"/>
    </xf>
    <xf numFmtId="0" fontId="89" fillId="0" borderId="13" xfId="2" applyFont="1" applyFill="1" applyBorder="1" applyAlignment="1">
      <alignment horizontal="center" vertical="center"/>
    </xf>
    <xf numFmtId="0" fontId="81" fillId="2" borderId="13" xfId="2" applyNumberFormat="1" applyFont="1" applyFill="1" applyBorder="1" applyAlignment="1">
      <alignment horizontal="center" vertical="center"/>
    </xf>
    <xf numFmtId="20" fontId="85" fillId="9" borderId="13" xfId="1" applyNumberFormat="1" applyFont="1" applyFill="1" applyBorder="1" applyAlignment="1">
      <alignment horizontal="center" vertical="center"/>
    </xf>
    <xf numFmtId="20" fontId="85" fillId="7" borderId="13" xfId="1" applyNumberFormat="1" applyFont="1" applyFill="1" applyBorder="1" applyAlignment="1">
      <alignment horizontal="center" vertical="center"/>
    </xf>
    <xf numFmtId="0" fontId="58" fillId="0" borderId="0" xfId="2" applyFont="1" applyAlignment="1">
      <alignment horizontal="left" vertical="center"/>
    </xf>
    <xf numFmtId="0" fontId="53" fillId="0" borderId="0" xfId="2" applyFont="1" applyAlignment="1">
      <alignment horizontal="left" vertical="center"/>
    </xf>
    <xf numFmtId="0" fontId="48" fillId="17" borderId="13" xfId="3" applyFont="1" applyFill="1" applyBorder="1" applyAlignment="1">
      <alignment horizontal="left" vertical="center"/>
    </xf>
    <xf numFmtId="18" fontId="48" fillId="17" borderId="13" xfId="3" applyNumberFormat="1" applyFont="1" applyFill="1" applyBorder="1" applyAlignment="1">
      <alignment horizontal="left" vertical="center"/>
    </xf>
    <xf numFmtId="0" fontId="48" fillId="17" borderId="13" xfId="3" applyFont="1" applyFill="1" applyBorder="1" applyAlignment="1">
      <alignment horizontal="center" vertical="center"/>
    </xf>
    <xf numFmtId="0" fontId="99" fillId="21" borderId="13" xfId="3" applyFont="1" applyFill="1" applyBorder="1" applyAlignment="1">
      <alignment horizontal="left" vertical="center"/>
    </xf>
    <xf numFmtId="18" fontId="100" fillId="21" borderId="13" xfId="3" applyNumberFormat="1" applyFont="1" applyFill="1" applyBorder="1" applyAlignment="1">
      <alignment horizontal="left" vertical="center"/>
    </xf>
    <xf numFmtId="18" fontId="48" fillId="21" borderId="13" xfId="3" applyNumberFormat="1" applyFill="1" applyBorder="1" applyAlignment="1">
      <alignment horizontal="left" vertical="center"/>
    </xf>
    <xf numFmtId="0" fontId="99" fillId="21" borderId="13" xfId="3" applyFont="1" applyFill="1" applyBorder="1" applyAlignment="1">
      <alignment horizontal="center" vertical="center"/>
    </xf>
    <xf numFmtId="0" fontId="101" fillId="21" borderId="13" xfId="3" applyFont="1" applyFill="1" applyBorder="1" applyAlignment="1">
      <alignment horizontal="center" vertical="center"/>
    </xf>
    <xf numFmtId="0" fontId="48" fillId="21" borderId="13" xfId="3" applyFill="1" applyBorder="1" applyAlignment="1">
      <alignment horizontal="left" vertical="center"/>
    </xf>
    <xf numFmtId="0" fontId="99" fillId="5" borderId="13" xfId="3" applyFont="1" applyFill="1" applyBorder="1" applyAlignment="1">
      <alignment horizontal="left" vertical="center"/>
    </xf>
    <xf numFmtId="18" fontId="100" fillId="5" borderId="13" xfId="3" applyNumberFormat="1" applyFont="1" applyFill="1" applyBorder="1" applyAlignment="1">
      <alignment horizontal="left" vertical="center"/>
    </xf>
    <xf numFmtId="18" fontId="48" fillId="5" borderId="13" xfId="3" applyNumberFormat="1" applyFill="1" applyBorder="1" applyAlignment="1">
      <alignment horizontal="left" vertical="center"/>
    </xf>
    <xf numFmtId="0" fontId="99" fillId="5" borderId="13" xfId="3" applyFont="1" applyFill="1" applyBorder="1" applyAlignment="1">
      <alignment horizontal="center" vertical="center"/>
    </xf>
    <xf numFmtId="0" fontId="101" fillId="5" borderId="13" xfId="3" applyFont="1" applyFill="1" applyBorder="1" applyAlignment="1">
      <alignment horizontal="center" vertical="center"/>
    </xf>
    <xf numFmtId="0" fontId="48" fillId="5" borderId="13" xfId="3" applyFill="1" applyBorder="1" applyAlignment="1">
      <alignment horizontal="left" vertical="center"/>
    </xf>
    <xf numFmtId="0" fontId="23" fillId="6" borderId="0" xfId="2" applyFont="1" applyFill="1" applyAlignment="1">
      <alignment horizontal="center" vertical="center"/>
    </xf>
    <xf numFmtId="0" fontId="16" fillId="0" borderId="13" xfId="1" applyFont="1" applyFill="1" applyBorder="1" applyAlignment="1">
      <alignment horizontal="left" vertical="center"/>
    </xf>
    <xf numFmtId="0" fontId="2" fillId="8" borderId="13" xfId="1" applyFont="1" applyFill="1" applyBorder="1" applyAlignment="1">
      <alignment horizontal="left" vertical="center"/>
    </xf>
    <xf numFmtId="20" fontId="20" fillId="0" borderId="13" xfId="1" applyNumberFormat="1" applyFont="1" applyFill="1" applyBorder="1" applyAlignment="1">
      <alignment horizontal="center" vertical="center"/>
    </xf>
    <xf numFmtId="1" fontId="16" fillId="0" borderId="13" xfId="1" applyNumberFormat="1" applyFont="1" applyFill="1" applyBorder="1" applyAlignment="1">
      <alignment horizontal="center" vertical="center"/>
    </xf>
    <xf numFmtId="0" fontId="16" fillId="0" borderId="13" xfId="1" applyFont="1" applyFill="1" applyBorder="1" applyAlignment="1">
      <alignment horizontal="center" vertical="center"/>
    </xf>
    <xf numFmtId="0" fontId="2" fillId="9" borderId="13" xfId="1" applyFont="1" applyFill="1" applyBorder="1" applyAlignment="1">
      <alignment horizontal="left" vertical="center"/>
    </xf>
    <xf numFmtId="0" fontId="4" fillId="13" borderId="13" xfId="1" applyFont="1" applyFill="1" applyBorder="1" applyAlignment="1">
      <alignment horizontal="left" vertical="center"/>
    </xf>
    <xf numFmtId="20" fontId="73" fillId="0" borderId="87" xfId="0" applyNumberFormat="1" applyFont="1" applyBorder="1" applyAlignment="1">
      <alignment horizontal="left" vertical="center"/>
    </xf>
    <xf numFmtId="0" fontId="48" fillId="0" borderId="13" xfId="3" applyNumberFormat="1" applyFont="1" applyFill="1" applyBorder="1" applyAlignment="1">
      <alignment horizontal="left" vertical="center"/>
    </xf>
    <xf numFmtId="20" fontId="48" fillId="0" borderId="106" xfId="3" applyNumberFormat="1" applyFont="1" applyFill="1" applyBorder="1" applyAlignment="1">
      <alignment horizontal="center" vertical="center"/>
    </xf>
    <xf numFmtId="20" fontId="48" fillId="0" borderId="106" xfId="3" applyNumberFormat="1" applyFont="1" applyFill="1" applyBorder="1" applyAlignment="1">
      <alignment horizontal="left" vertical="center"/>
    </xf>
    <xf numFmtId="0" fontId="58" fillId="0" borderId="0" xfId="0" applyFont="1"/>
    <xf numFmtId="0" fontId="53" fillId="0" borderId="0" xfId="0" applyFont="1"/>
    <xf numFmtId="0" fontId="95" fillId="0" borderId="0" xfId="3" applyFont="1" applyAlignment="1">
      <alignment horizontal="center" vertical="center"/>
    </xf>
    <xf numFmtId="0" fontId="94" fillId="8" borderId="0" xfId="2" applyFont="1" applyFill="1" applyAlignment="1">
      <alignment horizontal="left" vertical="center"/>
    </xf>
    <xf numFmtId="20" fontId="15" fillId="0" borderId="0" xfId="3" applyNumberFormat="1" applyFont="1" applyFill="1" applyAlignment="1">
      <alignment horizontal="left" vertical="center"/>
    </xf>
    <xf numFmtId="0" fontId="15" fillId="0" borderId="0" xfId="0" applyFont="1"/>
    <xf numFmtId="18" fontId="13" fillId="0" borderId="0" xfId="3" applyNumberFormat="1" applyFont="1" applyAlignment="1">
      <alignment horizontal="left" vertical="center"/>
    </xf>
    <xf numFmtId="18" fontId="13" fillId="0" borderId="0" xfId="3" applyNumberFormat="1" applyFont="1" applyFill="1" applyAlignment="1">
      <alignment horizontal="left" vertical="center"/>
    </xf>
    <xf numFmtId="0" fontId="22" fillId="8" borderId="0" xfId="2" applyFont="1" applyFill="1" applyAlignment="1">
      <alignment horizontal="left" vertical="center"/>
    </xf>
    <xf numFmtId="20" fontId="94" fillId="8" borderId="0" xfId="3" applyNumberFormat="1" applyFont="1" applyFill="1" applyAlignment="1">
      <alignment horizontal="center" vertical="center"/>
    </xf>
    <xf numFmtId="20" fontId="22" fillId="8" borderId="0" xfId="3" applyNumberFormat="1" applyFont="1" applyFill="1" applyAlignment="1">
      <alignment horizontal="center" vertical="center"/>
    </xf>
    <xf numFmtId="0" fontId="22" fillId="8" borderId="0" xfId="3" applyFont="1" applyFill="1" applyAlignment="1">
      <alignment horizontal="left" vertical="center"/>
    </xf>
    <xf numFmtId="0" fontId="90" fillId="0" borderId="0" xfId="3" applyFont="1" applyAlignment="1">
      <alignment horizontal="center" vertical="center"/>
    </xf>
    <xf numFmtId="20" fontId="94" fillId="8" borderId="0" xfId="2" applyNumberFormat="1" applyFont="1" applyFill="1" applyAlignment="1">
      <alignment horizontal="center" vertical="center"/>
    </xf>
    <xf numFmtId="18" fontId="49" fillId="0" borderId="0" xfId="3" applyNumberFormat="1" applyFont="1" applyAlignment="1">
      <alignment horizontal="center" vertical="center"/>
    </xf>
    <xf numFmtId="20" fontId="15" fillId="19" borderId="0" xfId="3" applyNumberFormat="1" applyFont="1" applyFill="1" applyAlignment="1">
      <alignment horizontal="left" vertical="center"/>
    </xf>
    <xf numFmtId="0" fontId="15" fillId="19" borderId="0" xfId="3" applyFont="1" applyFill="1" applyAlignment="1">
      <alignment horizontal="left" vertical="center"/>
    </xf>
    <xf numFmtId="20" fontId="15" fillId="16" borderId="0" xfId="3" applyNumberFormat="1" applyFont="1" applyFill="1" applyAlignment="1">
      <alignment horizontal="left" vertical="center"/>
    </xf>
    <xf numFmtId="20" fontId="13" fillId="16" borderId="0" xfId="3" applyNumberFormat="1" applyFont="1" applyFill="1" applyAlignment="1">
      <alignment horizontal="left" vertical="center"/>
    </xf>
    <xf numFmtId="20" fontId="15" fillId="15" borderId="0" xfId="3" applyNumberFormat="1" applyFont="1" applyFill="1" applyAlignment="1">
      <alignment horizontal="left" vertical="center"/>
    </xf>
    <xf numFmtId="20" fontId="102" fillId="15" borderId="13" xfId="0" applyNumberFormat="1" applyFont="1" applyFill="1" applyBorder="1" applyAlignment="1">
      <alignment horizontal="center" vertical="center"/>
    </xf>
    <xf numFmtId="45" fontId="48" fillId="19" borderId="0" xfId="3" applyNumberFormat="1" applyFill="1" applyAlignment="1">
      <alignment horizontal="center" vertical="center"/>
    </xf>
    <xf numFmtId="20" fontId="48" fillId="19" borderId="0" xfId="3" applyNumberFormat="1" applyFill="1" applyAlignment="1">
      <alignment horizontal="center" vertical="center"/>
    </xf>
    <xf numFmtId="0" fontId="48" fillId="0" borderId="0" xfId="3" applyFont="1" applyAlignment="1">
      <alignment horizontal="left" vertical="center"/>
    </xf>
    <xf numFmtId="0" fontId="48" fillId="3" borderId="13" xfId="3" applyFont="1" applyFill="1" applyBorder="1" applyAlignment="1">
      <alignment horizontal="left" vertical="center"/>
    </xf>
    <xf numFmtId="18" fontId="48" fillId="3" borderId="13" xfId="3" applyNumberFormat="1" applyFont="1" applyFill="1" applyBorder="1" applyAlignment="1">
      <alignment horizontal="left" vertical="center"/>
    </xf>
    <xf numFmtId="0" fontId="48" fillId="3" borderId="13" xfId="3" applyFont="1" applyFill="1" applyBorder="1" applyAlignment="1">
      <alignment horizontal="center" vertical="center"/>
    </xf>
    <xf numFmtId="45" fontId="48" fillId="0" borderId="0" xfId="3" applyNumberFormat="1" applyFont="1" applyFill="1" applyAlignment="1">
      <alignment horizontal="center" vertical="center"/>
    </xf>
    <xf numFmtId="20" fontId="48" fillId="0" borderId="0" xfId="3" applyNumberFormat="1" applyFont="1" applyFill="1" applyAlignment="1">
      <alignment horizontal="center" vertical="center"/>
    </xf>
    <xf numFmtId="0" fontId="48" fillId="0" borderId="0" xfId="3" applyFont="1" applyFill="1" applyAlignment="1">
      <alignment horizontal="left" vertical="center"/>
    </xf>
    <xf numFmtId="0" fontId="48" fillId="0" borderId="0" xfId="3" applyFont="1" applyAlignment="1">
      <alignment horizontal="center" vertical="center"/>
    </xf>
    <xf numFmtId="20" fontId="1" fillId="19" borderId="13" xfId="2" applyNumberFormat="1" applyFont="1" applyFill="1" applyBorder="1" applyAlignment="1">
      <alignment horizontal="left" vertical="center"/>
    </xf>
    <xf numFmtId="20" fontId="15" fillId="19" borderId="13" xfId="2" applyNumberFormat="1" applyFont="1" applyFill="1" applyBorder="1" applyAlignment="1">
      <alignment horizontal="left" vertical="center"/>
    </xf>
    <xf numFmtId="20" fontId="1" fillId="20" borderId="13" xfId="2" applyNumberFormat="1" applyFont="1" applyFill="1" applyBorder="1" applyAlignment="1">
      <alignment horizontal="left" vertical="center"/>
    </xf>
    <xf numFmtId="20" fontId="15" fillId="20" borderId="13" xfId="2" applyNumberFormat="1" applyFont="1" applyFill="1" applyBorder="1" applyAlignment="1">
      <alignment horizontal="left" vertical="center"/>
    </xf>
    <xf numFmtId="20" fontId="1" fillId="15" borderId="13" xfId="2" applyNumberFormat="1" applyFont="1" applyFill="1" applyBorder="1" applyAlignment="1">
      <alignment horizontal="left" vertical="center"/>
    </xf>
    <xf numFmtId="20" fontId="15" fillId="15" borderId="13" xfId="2" applyNumberFormat="1" applyFont="1" applyFill="1" applyBorder="1" applyAlignment="1">
      <alignment horizontal="left" vertical="center"/>
    </xf>
    <xf numFmtId="20" fontId="1" fillId="3" borderId="13" xfId="2" applyNumberFormat="1" applyFont="1" applyFill="1" applyBorder="1" applyAlignment="1">
      <alignment horizontal="left" vertical="center"/>
    </xf>
    <xf numFmtId="20" fontId="15" fillId="3" borderId="13" xfId="2" applyNumberFormat="1" applyFont="1" applyFill="1" applyBorder="1" applyAlignment="1">
      <alignment horizontal="left" vertical="center"/>
    </xf>
    <xf numFmtId="20" fontId="1" fillId="17" borderId="13" xfId="2" applyNumberFormat="1" applyFont="1" applyFill="1" applyBorder="1" applyAlignment="1">
      <alignment horizontal="left" vertical="center"/>
    </xf>
    <xf numFmtId="20" fontId="15" fillId="17" borderId="13" xfId="2" applyNumberFormat="1" applyFont="1" applyFill="1" applyBorder="1" applyAlignment="1">
      <alignment horizontal="left" vertical="center"/>
    </xf>
    <xf numFmtId="0" fontId="53" fillId="0" borderId="0" xfId="0" applyNumberFormat="1" applyFont="1" applyAlignment="1">
      <alignment horizontal="left"/>
    </xf>
    <xf numFmtId="0" fontId="48" fillId="0" borderId="13" xfId="3" applyFont="1" applyFill="1" applyBorder="1" applyAlignment="1">
      <alignment horizontal="left" vertical="center"/>
    </xf>
    <xf numFmtId="0" fontId="48" fillId="0" borderId="0" xfId="3" applyNumberFormat="1" applyFont="1" applyFill="1" applyBorder="1" applyAlignment="1">
      <alignment horizontal="left" vertical="center"/>
    </xf>
    <xf numFmtId="20" fontId="48" fillId="0" borderId="0" xfId="3" applyNumberFormat="1" applyFont="1" applyFill="1" applyBorder="1" applyAlignment="1">
      <alignment horizontal="left" vertical="center"/>
    </xf>
    <xf numFmtId="0" fontId="49" fillId="0" borderId="13" xfId="3" applyNumberFormat="1" applyFont="1" applyFill="1" applyBorder="1" applyAlignment="1">
      <alignment horizontal="left" vertical="center"/>
    </xf>
    <xf numFmtId="20" fontId="80" fillId="19" borderId="13" xfId="3" applyNumberFormat="1" applyFont="1" applyFill="1" applyBorder="1" applyAlignment="1">
      <alignment horizontal="right" vertical="center"/>
    </xf>
    <xf numFmtId="0" fontId="80" fillId="19" borderId="13" xfId="3" applyNumberFormat="1" applyFont="1" applyFill="1" applyBorder="1" applyAlignment="1">
      <alignment horizontal="right" vertical="center"/>
    </xf>
    <xf numFmtId="0" fontId="48" fillId="0" borderId="13" xfId="3" applyFont="1" applyFill="1" applyBorder="1" applyAlignment="1">
      <alignment horizontal="center" vertical="center"/>
    </xf>
    <xf numFmtId="20" fontId="80" fillId="19" borderId="13" xfId="3" applyNumberFormat="1" applyFont="1" applyFill="1" applyBorder="1" applyAlignment="1">
      <alignment horizontal="center" vertical="center"/>
    </xf>
    <xf numFmtId="20" fontId="48" fillId="0" borderId="0" xfId="3" applyNumberFormat="1" applyFont="1" applyFill="1" applyBorder="1" applyAlignment="1">
      <alignment horizontal="center" vertical="center"/>
    </xf>
    <xf numFmtId="20" fontId="48" fillId="0" borderId="13" xfId="3" applyNumberFormat="1" applyFont="1" applyFill="1" applyBorder="1" applyAlignment="1">
      <alignment horizontal="center" vertical="center"/>
    </xf>
    <xf numFmtId="20" fontId="80" fillId="19" borderId="51" xfId="3" applyNumberFormat="1" applyFont="1" applyFill="1" applyBorder="1" applyAlignment="1">
      <alignment horizontal="right" vertical="center"/>
    </xf>
    <xf numFmtId="20" fontId="80" fillId="19" borderId="51" xfId="3" applyNumberFormat="1" applyFont="1" applyFill="1" applyBorder="1" applyAlignment="1">
      <alignment horizontal="center" vertical="center"/>
    </xf>
    <xf numFmtId="0" fontId="80" fillId="19" borderId="51" xfId="3" applyNumberFormat="1" applyFont="1" applyFill="1" applyBorder="1" applyAlignment="1">
      <alignment horizontal="right" vertical="center"/>
    </xf>
    <xf numFmtId="20" fontId="48" fillId="0" borderId="83" xfId="3" applyNumberFormat="1" applyFont="1" applyFill="1" applyBorder="1" applyAlignment="1">
      <alignment horizontal="left" vertical="center"/>
    </xf>
    <xf numFmtId="20" fontId="48" fillId="0" borderId="84" xfId="3" applyNumberFormat="1" applyFont="1" applyFill="1" applyBorder="1" applyAlignment="1">
      <alignment horizontal="left" vertical="center"/>
    </xf>
    <xf numFmtId="0" fontId="48" fillId="0" borderId="84" xfId="3" applyNumberFormat="1" applyFont="1" applyFill="1" applyBorder="1" applyAlignment="1">
      <alignment horizontal="center" vertical="center"/>
    </xf>
    <xf numFmtId="0" fontId="48" fillId="0" borderId="84" xfId="3" applyNumberFormat="1" applyFont="1" applyFill="1" applyBorder="1" applyAlignment="1">
      <alignment horizontal="left" vertical="center"/>
    </xf>
    <xf numFmtId="0" fontId="48" fillId="0" borderId="85" xfId="3" applyNumberFormat="1" applyFont="1" applyFill="1" applyBorder="1" applyAlignment="1">
      <alignment horizontal="left" vertical="center"/>
    </xf>
    <xf numFmtId="20" fontId="48" fillId="0" borderId="86" xfId="3" applyNumberFormat="1" applyFont="1" applyFill="1" applyBorder="1" applyAlignment="1">
      <alignment horizontal="left" vertical="center"/>
    </xf>
    <xf numFmtId="0" fontId="48" fillId="0" borderId="87" xfId="3" applyNumberFormat="1" applyFont="1" applyFill="1" applyBorder="1" applyAlignment="1">
      <alignment horizontal="left" vertical="center"/>
    </xf>
    <xf numFmtId="20" fontId="48" fillId="0" borderId="88" xfId="3" applyNumberFormat="1" applyFont="1" applyFill="1" applyBorder="1" applyAlignment="1">
      <alignment horizontal="left" vertical="center"/>
    </xf>
    <xf numFmtId="20" fontId="48" fillId="0" borderId="89" xfId="3" applyNumberFormat="1" applyFont="1" applyFill="1" applyBorder="1" applyAlignment="1">
      <alignment horizontal="left" vertical="center"/>
    </xf>
    <xf numFmtId="0" fontId="48" fillId="0" borderId="89" xfId="3" applyNumberFormat="1" applyFont="1" applyFill="1" applyBorder="1" applyAlignment="1">
      <alignment horizontal="center" vertical="center"/>
    </xf>
    <xf numFmtId="0" fontId="48" fillId="0" borderId="89" xfId="3" applyNumberFormat="1" applyFont="1" applyFill="1" applyBorder="1" applyAlignment="1">
      <alignment horizontal="left" vertical="center"/>
    </xf>
    <xf numFmtId="0" fontId="48" fillId="0" borderId="90" xfId="3" applyNumberFormat="1" applyFont="1" applyFill="1" applyBorder="1" applyAlignment="1">
      <alignment horizontal="left" vertical="center"/>
    </xf>
    <xf numFmtId="20" fontId="80" fillId="19" borderId="76" xfId="3" applyNumberFormat="1" applyFont="1" applyFill="1" applyBorder="1" applyAlignment="1">
      <alignment horizontal="right" vertical="center"/>
    </xf>
    <xf numFmtId="20" fontId="80" fillId="19" borderId="76" xfId="3" applyNumberFormat="1" applyFont="1" applyFill="1" applyBorder="1" applyAlignment="1">
      <alignment horizontal="center" vertical="center"/>
    </xf>
    <xf numFmtId="0" fontId="80" fillId="19" borderId="76" xfId="3" applyNumberFormat="1" applyFont="1" applyFill="1" applyBorder="1" applyAlignment="1">
      <alignment horizontal="right" vertical="center"/>
    </xf>
    <xf numFmtId="20" fontId="80" fillId="19" borderId="33" xfId="3" applyNumberFormat="1" applyFont="1" applyFill="1" applyBorder="1" applyAlignment="1">
      <alignment horizontal="right" vertical="center"/>
    </xf>
    <xf numFmtId="20" fontId="80" fillId="19" borderId="33" xfId="3" applyNumberFormat="1" applyFont="1" applyFill="1" applyBorder="1" applyAlignment="1">
      <alignment horizontal="center" vertical="center"/>
    </xf>
    <xf numFmtId="0" fontId="80" fillId="19" borderId="33" xfId="3" applyNumberFormat="1" applyFont="1" applyFill="1" applyBorder="1" applyAlignment="1">
      <alignment horizontal="right" vertical="center"/>
    </xf>
    <xf numFmtId="20" fontId="48" fillId="0" borderId="101" xfId="3" applyNumberFormat="1" applyFont="1" applyFill="1" applyBorder="1" applyAlignment="1">
      <alignment horizontal="left" vertical="center"/>
    </xf>
    <xf numFmtId="20" fontId="48" fillId="0" borderId="102" xfId="3" applyNumberFormat="1" applyFont="1" applyFill="1" applyBorder="1" applyAlignment="1">
      <alignment horizontal="left" vertical="center"/>
    </xf>
    <xf numFmtId="0" fontId="48" fillId="0" borderId="102" xfId="3" applyNumberFormat="1" applyFont="1" applyFill="1" applyBorder="1" applyAlignment="1">
      <alignment horizontal="center" vertical="center"/>
    </xf>
    <xf numFmtId="0" fontId="48" fillId="0" borderId="102" xfId="3" applyNumberFormat="1" applyFont="1" applyFill="1" applyBorder="1" applyAlignment="1">
      <alignment horizontal="left" vertical="center"/>
    </xf>
    <xf numFmtId="0" fontId="48" fillId="0" borderId="107" xfId="3" applyNumberFormat="1" applyFont="1" applyFill="1" applyBorder="1" applyAlignment="1">
      <alignment horizontal="left" vertical="center"/>
    </xf>
    <xf numFmtId="20" fontId="80" fillId="19" borderId="13" xfId="3" applyNumberFormat="1" applyFont="1" applyFill="1" applyBorder="1" applyAlignment="1">
      <alignment horizontal="left" vertical="center"/>
    </xf>
    <xf numFmtId="0" fontId="80" fillId="19" borderId="13" xfId="3" applyNumberFormat="1" applyFont="1" applyFill="1" applyBorder="1" applyAlignment="1">
      <alignment horizontal="left" vertical="center"/>
    </xf>
    <xf numFmtId="20" fontId="80" fillId="19" borderId="51" xfId="3" applyNumberFormat="1" applyFont="1" applyFill="1" applyBorder="1" applyAlignment="1">
      <alignment horizontal="left" vertical="center"/>
    </xf>
    <xf numFmtId="0" fontId="80" fillId="19" borderId="51" xfId="3" applyNumberFormat="1" applyFont="1" applyFill="1" applyBorder="1" applyAlignment="1">
      <alignment horizontal="left" vertical="center"/>
    </xf>
    <xf numFmtId="20" fontId="80" fillId="19" borderId="76" xfId="3" applyNumberFormat="1" applyFont="1" applyFill="1" applyBorder="1" applyAlignment="1">
      <alignment horizontal="left" vertical="center"/>
    </xf>
    <xf numFmtId="0" fontId="80" fillId="19" borderId="76" xfId="3" applyNumberFormat="1" applyFont="1" applyFill="1" applyBorder="1" applyAlignment="1">
      <alignment horizontal="left" vertical="center"/>
    </xf>
    <xf numFmtId="20" fontId="48" fillId="0" borderId="84" xfId="3" applyNumberFormat="1" applyFont="1" applyFill="1" applyBorder="1" applyAlignment="1">
      <alignment horizontal="center" vertical="center"/>
    </xf>
    <xf numFmtId="20" fontId="48" fillId="0" borderId="89" xfId="3" applyNumberFormat="1" applyFont="1" applyFill="1" applyBorder="1" applyAlignment="1">
      <alignment horizontal="center" vertical="center"/>
    </xf>
    <xf numFmtId="20" fontId="48" fillId="0" borderId="102" xfId="3" applyNumberFormat="1" applyFont="1" applyFill="1" applyBorder="1" applyAlignment="1">
      <alignment horizontal="center" vertical="center"/>
    </xf>
    <xf numFmtId="0" fontId="49" fillId="0" borderId="0" xfId="3" applyFont="1" applyFill="1" applyBorder="1" applyAlignment="1">
      <alignment horizontal="left" vertical="center"/>
    </xf>
    <xf numFmtId="20" fontId="49" fillId="0" borderId="0" xfId="3" applyNumberFormat="1" applyFont="1" applyFill="1" applyBorder="1" applyAlignment="1">
      <alignment horizontal="left" vertical="center"/>
    </xf>
    <xf numFmtId="0" fontId="48" fillId="0" borderId="51" xfId="3" applyFont="1" applyFill="1" applyBorder="1" applyAlignment="1">
      <alignment horizontal="left" vertical="center"/>
    </xf>
    <xf numFmtId="0" fontId="48" fillId="0" borderId="51" xfId="3" applyFont="1" applyFill="1" applyBorder="1" applyAlignment="1">
      <alignment horizontal="center" vertical="center"/>
    </xf>
    <xf numFmtId="20" fontId="48" fillId="0" borderId="103" xfId="3" applyNumberFormat="1" applyFont="1" applyFill="1" applyBorder="1" applyAlignment="1">
      <alignment horizontal="left" vertical="center"/>
    </xf>
    <xf numFmtId="20" fontId="48" fillId="0" borderId="104" xfId="3" applyNumberFormat="1" applyFont="1" applyFill="1" applyBorder="1" applyAlignment="1">
      <alignment horizontal="left" vertical="center"/>
    </xf>
    <xf numFmtId="20" fontId="48" fillId="0" borderId="105" xfId="3" applyNumberFormat="1" applyFont="1" applyFill="1" applyBorder="1" applyAlignment="1">
      <alignment horizontal="left" vertical="center"/>
    </xf>
    <xf numFmtId="20" fontId="48" fillId="0" borderId="108" xfId="3" applyNumberFormat="1" applyFont="1" applyFill="1" applyBorder="1" applyAlignment="1">
      <alignment horizontal="left" vertical="center"/>
    </xf>
    <xf numFmtId="20" fontId="48" fillId="0" borderId="109" xfId="3" applyNumberFormat="1" applyFont="1" applyFill="1" applyBorder="1" applyAlignment="1">
      <alignment horizontal="left" vertical="center"/>
    </xf>
    <xf numFmtId="20" fontId="48" fillId="0" borderId="110" xfId="3" applyNumberFormat="1" applyFont="1" applyFill="1" applyBorder="1" applyAlignment="1">
      <alignment horizontal="left" vertical="center"/>
    </xf>
    <xf numFmtId="20" fontId="48" fillId="0" borderId="111" xfId="3" applyNumberFormat="1" applyFont="1" applyFill="1" applyBorder="1" applyAlignment="1">
      <alignment horizontal="left" vertical="center"/>
    </xf>
    <xf numFmtId="20" fontId="48" fillId="0" borderId="112" xfId="3" applyNumberFormat="1" applyFont="1" applyFill="1" applyBorder="1" applyAlignment="1">
      <alignment horizontal="left" vertical="center"/>
    </xf>
    <xf numFmtId="20" fontId="48" fillId="0" borderId="113" xfId="3" applyNumberFormat="1" applyFont="1" applyFill="1" applyBorder="1" applyAlignment="1">
      <alignment horizontal="left" vertical="center"/>
    </xf>
    <xf numFmtId="20" fontId="48" fillId="0" borderId="114" xfId="3" applyNumberFormat="1" applyFont="1" applyFill="1" applyBorder="1" applyAlignment="1">
      <alignment horizontal="left" vertical="center"/>
    </xf>
    <xf numFmtId="20" fontId="48" fillId="0" borderId="115" xfId="3" applyNumberFormat="1" applyFont="1" applyFill="1" applyBorder="1" applyAlignment="1">
      <alignment horizontal="left" vertical="center"/>
    </xf>
    <xf numFmtId="20" fontId="48" fillId="0" borderId="116" xfId="3" applyNumberFormat="1" applyFont="1" applyFill="1" applyBorder="1" applyAlignment="1">
      <alignment horizontal="left" vertical="center"/>
    </xf>
    <xf numFmtId="20" fontId="48" fillId="0" borderId="117" xfId="3" applyNumberFormat="1" applyFont="1" applyFill="1" applyBorder="1" applyAlignment="1">
      <alignment horizontal="left" vertical="center"/>
    </xf>
    <xf numFmtId="20" fontId="48" fillId="0" borderId="118" xfId="3" applyNumberFormat="1" applyFont="1" applyFill="1" applyBorder="1" applyAlignment="1">
      <alignment horizontal="left" vertical="center"/>
    </xf>
    <xf numFmtId="20" fontId="48" fillId="0" borderId="119" xfId="3" applyNumberFormat="1" applyFont="1" applyFill="1" applyBorder="1" applyAlignment="1">
      <alignment horizontal="left" vertical="center"/>
    </xf>
    <xf numFmtId="20" fontId="48" fillId="0" borderId="120" xfId="3" applyNumberFormat="1" applyFont="1" applyFill="1" applyBorder="1" applyAlignment="1">
      <alignment horizontal="left" vertical="center"/>
    </xf>
    <xf numFmtId="20" fontId="48" fillId="0" borderId="121" xfId="3" applyNumberFormat="1" applyFont="1" applyFill="1" applyBorder="1" applyAlignment="1">
      <alignment horizontal="left" vertical="center"/>
    </xf>
    <xf numFmtId="20" fontId="48" fillId="0" borderId="122" xfId="3" applyNumberFormat="1" applyFont="1" applyFill="1" applyBorder="1" applyAlignment="1">
      <alignment horizontal="left" vertical="center"/>
    </xf>
    <xf numFmtId="20" fontId="48" fillId="0" borderId="123" xfId="3" applyNumberFormat="1" applyFont="1" applyFill="1" applyBorder="1" applyAlignment="1">
      <alignment horizontal="left" vertical="center"/>
    </xf>
    <xf numFmtId="20" fontId="48" fillId="0" borderId="124" xfId="3" applyNumberFormat="1" applyFont="1" applyFill="1" applyBorder="1" applyAlignment="1">
      <alignment horizontal="left" vertical="center"/>
    </xf>
    <xf numFmtId="20" fontId="48" fillId="0" borderId="125" xfId="3" applyNumberFormat="1" applyFont="1" applyFill="1" applyBorder="1" applyAlignment="1">
      <alignment horizontal="left" vertical="center"/>
    </xf>
    <xf numFmtId="20" fontId="48" fillId="0" borderId="126" xfId="3" applyNumberFormat="1" applyFont="1" applyFill="1" applyBorder="1" applyAlignment="1">
      <alignment horizontal="left" vertical="center"/>
    </xf>
    <xf numFmtId="2" fontId="15" fillId="0" borderId="0" xfId="0" applyNumberFormat="1" applyFont="1"/>
    <xf numFmtId="0" fontId="73" fillId="0" borderId="127" xfId="0" applyFont="1" applyBorder="1" applyAlignment="1">
      <alignment horizontal="left" vertical="center"/>
    </xf>
    <xf numFmtId="20" fontId="75" fillId="0" borderId="91" xfId="0" applyNumberFormat="1" applyFont="1" applyBorder="1" applyAlignment="1">
      <alignment horizontal="center" vertical="center"/>
    </xf>
    <xf numFmtId="20" fontId="73" fillId="12" borderId="91" xfId="0" applyNumberFormat="1" applyFont="1" applyFill="1" applyBorder="1" applyAlignment="1">
      <alignment horizontal="center" vertical="center"/>
    </xf>
    <xf numFmtId="20" fontId="73" fillId="0" borderId="91" xfId="0" applyNumberFormat="1" applyFont="1" applyBorder="1" applyAlignment="1">
      <alignment horizontal="left" vertical="center"/>
    </xf>
    <xf numFmtId="20" fontId="73" fillId="0" borderId="83" xfId="0" applyNumberFormat="1" applyFont="1" applyBorder="1" applyAlignment="1">
      <alignment horizontal="left" vertical="center"/>
    </xf>
    <xf numFmtId="20" fontId="48" fillId="0" borderId="128" xfId="3" applyNumberFormat="1" applyFont="1" applyFill="1" applyBorder="1" applyAlignment="1">
      <alignment horizontal="left" vertical="center"/>
    </xf>
    <xf numFmtId="20" fontId="48" fillId="0" borderId="129" xfId="3" applyNumberFormat="1" applyFont="1" applyFill="1" applyBorder="1" applyAlignment="1">
      <alignment horizontal="left" vertical="center"/>
    </xf>
    <xf numFmtId="20" fontId="48" fillId="0" borderId="130" xfId="3" applyNumberFormat="1" applyFont="1" applyFill="1" applyBorder="1" applyAlignment="1">
      <alignment horizontal="left" vertical="center"/>
    </xf>
    <xf numFmtId="20" fontId="48" fillId="0" borderId="123" xfId="3" applyNumberFormat="1" applyFont="1" applyFill="1" applyBorder="1" applyAlignment="1">
      <alignment horizontal="center" vertical="center"/>
    </xf>
    <xf numFmtId="20" fontId="48" fillId="0" borderId="131" xfId="3" applyNumberFormat="1" applyFont="1" applyFill="1" applyBorder="1" applyAlignment="1">
      <alignment horizontal="left" vertical="center"/>
    </xf>
    <xf numFmtId="0" fontId="48" fillId="0" borderId="132" xfId="3" applyFont="1" applyFill="1" applyBorder="1" applyAlignment="1">
      <alignment horizontal="left" vertical="center"/>
    </xf>
    <xf numFmtId="0" fontId="48" fillId="0" borderId="133" xfId="3" applyFont="1" applyFill="1" applyBorder="1" applyAlignment="1">
      <alignment horizontal="center" vertical="center"/>
    </xf>
    <xf numFmtId="0" fontId="48" fillId="0" borderId="133" xfId="3" applyFont="1" applyFill="1" applyBorder="1" applyAlignment="1">
      <alignment horizontal="left" vertical="center"/>
    </xf>
    <xf numFmtId="0" fontId="48" fillId="0" borderId="134" xfId="3" applyFont="1" applyFill="1" applyBorder="1" applyAlignment="1">
      <alignment horizontal="left" vertical="center"/>
    </xf>
    <xf numFmtId="20" fontId="48" fillId="0" borderId="112" xfId="3" applyNumberFormat="1" applyFont="1" applyFill="1" applyBorder="1" applyAlignment="1">
      <alignment horizontal="center" vertical="center"/>
    </xf>
    <xf numFmtId="20" fontId="48" fillId="0" borderId="135" xfId="3" applyNumberFormat="1" applyFont="1" applyFill="1" applyBorder="1" applyAlignment="1">
      <alignment horizontal="left" vertical="center"/>
    </xf>
    <xf numFmtId="20" fontId="48" fillId="0" borderId="109" xfId="3" applyNumberFormat="1" applyFont="1" applyFill="1" applyBorder="1" applyAlignment="1">
      <alignment horizontal="center" vertical="center"/>
    </xf>
    <xf numFmtId="20" fontId="48" fillId="0" borderId="136" xfId="3" applyNumberFormat="1" applyFont="1" applyFill="1" applyBorder="1" applyAlignment="1">
      <alignment horizontal="left" vertical="center"/>
    </xf>
    <xf numFmtId="20" fontId="48" fillId="0" borderId="137" xfId="3" applyNumberFormat="1" applyFont="1" applyFill="1" applyBorder="1" applyAlignment="1">
      <alignment horizontal="left" vertical="center"/>
    </xf>
    <xf numFmtId="20" fontId="48" fillId="0" borderId="125" xfId="3" applyNumberFormat="1" applyFont="1" applyFill="1" applyBorder="1" applyAlignment="1">
      <alignment horizontal="center" vertical="center"/>
    </xf>
    <xf numFmtId="20" fontId="48" fillId="0" borderId="138" xfId="3" applyNumberFormat="1" applyFont="1" applyFill="1" applyBorder="1" applyAlignment="1">
      <alignment horizontal="left" vertical="center"/>
    </xf>
    <xf numFmtId="20" fontId="48" fillId="0" borderId="139" xfId="3" applyNumberFormat="1" applyFont="1" applyFill="1" applyBorder="1" applyAlignment="1">
      <alignment horizontal="left" vertical="center"/>
    </xf>
    <xf numFmtId="20" fontId="48" fillId="0" borderId="122" xfId="3" applyNumberFormat="1" applyFont="1" applyFill="1" applyBorder="1" applyAlignment="1">
      <alignment horizontal="center" vertical="center"/>
    </xf>
    <xf numFmtId="20" fontId="48" fillId="0" borderId="140" xfId="3" applyNumberFormat="1" applyFont="1" applyFill="1" applyBorder="1" applyAlignment="1">
      <alignment horizontal="left" vertical="center"/>
    </xf>
    <xf numFmtId="0" fontId="49" fillId="0" borderId="13" xfId="3" applyNumberFormat="1" applyFont="1" applyFill="1" applyBorder="1" applyAlignment="1">
      <alignment horizontal="center" vertical="center"/>
    </xf>
    <xf numFmtId="20" fontId="85" fillId="22" borderId="13" xfId="1" applyNumberFormat="1" applyFont="1" applyFill="1" applyBorder="1" applyAlignment="1">
      <alignment horizontal="center" vertical="center"/>
    </xf>
    <xf numFmtId="0" fontId="107" fillId="0" borderId="0" xfId="5" applyNumberFormat="1" applyFont="1"/>
    <xf numFmtId="0" fontId="107" fillId="0" borderId="13" xfId="5" applyNumberFormat="1" applyFont="1" applyBorder="1"/>
    <xf numFmtId="0" fontId="108" fillId="0" borderId="0" xfId="5" applyNumberFormat="1" applyFont="1"/>
    <xf numFmtId="0" fontId="108" fillId="0" borderId="13" xfId="5" applyNumberFormat="1" applyFont="1" applyBorder="1"/>
    <xf numFmtId="0" fontId="4" fillId="4" borderId="61" xfId="3" applyFont="1" applyFill="1" applyBorder="1" applyAlignment="1">
      <alignment horizontal="center" vertical="center"/>
    </xf>
    <xf numFmtId="0" fontId="4" fillId="4" borderId="62" xfId="3" applyFont="1" applyFill="1" applyBorder="1" applyAlignment="1">
      <alignment horizontal="center" vertical="center"/>
    </xf>
    <xf numFmtId="0" fontId="54" fillId="0" borderId="0" xfId="3" applyFont="1" applyAlignment="1">
      <alignment horizontal="center" vertical="center"/>
    </xf>
    <xf numFmtId="0" fontId="68" fillId="0" borderId="0" xfId="3" applyFont="1" applyAlignment="1">
      <alignment horizontal="justify" vertical="center"/>
    </xf>
    <xf numFmtId="0" fontId="68" fillId="0" borderId="52" xfId="3" applyFont="1" applyBorder="1" applyAlignment="1">
      <alignment horizontal="justify" vertical="center"/>
    </xf>
    <xf numFmtId="0" fontId="4" fillId="4" borderId="54" xfId="3" applyFont="1" applyFill="1" applyBorder="1" applyAlignment="1">
      <alignment horizontal="center" vertical="center"/>
    </xf>
    <xf numFmtId="0" fontId="4" fillId="4" borderId="55" xfId="3" applyFont="1" applyFill="1" applyBorder="1" applyAlignment="1">
      <alignment horizontal="center" vertical="center"/>
    </xf>
    <xf numFmtId="0" fontId="4" fillId="4" borderId="56" xfId="3" applyFont="1" applyFill="1" applyBorder="1" applyAlignment="1">
      <alignment horizontal="center" vertical="center"/>
    </xf>
    <xf numFmtId="0" fontId="4" fillId="4" borderId="57" xfId="3" applyFont="1" applyFill="1" applyBorder="1" applyAlignment="1">
      <alignment horizontal="center" vertical="center"/>
    </xf>
    <xf numFmtId="0" fontId="10" fillId="0" borderId="71" xfId="3" applyFont="1" applyBorder="1" applyAlignment="1">
      <alignment vertical="center"/>
    </xf>
    <xf numFmtId="0" fontId="10" fillId="0" borderId="60" xfId="3" applyFont="1" applyBorder="1" applyAlignment="1">
      <alignment vertical="center"/>
    </xf>
    <xf numFmtId="0" fontId="10" fillId="0" borderId="67" xfId="3" applyFont="1" applyBorder="1" applyAlignment="1">
      <alignment vertical="center"/>
    </xf>
    <xf numFmtId="0" fontId="10" fillId="0" borderId="68" xfId="3" applyFont="1" applyBorder="1" applyAlignment="1">
      <alignment vertical="center"/>
    </xf>
    <xf numFmtId="0" fontId="10" fillId="0" borderId="0" xfId="3" applyFont="1" applyAlignment="1">
      <alignment vertical="center"/>
    </xf>
    <xf numFmtId="0" fontId="10" fillId="0" borderId="69" xfId="3" applyFont="1" applyBorder="1" applyAlignment="1">
      <alignment vertical="center"/>
    </xf>
    <xf numFmtId="0" fontId="58" fillId="0" borderId="0" xfId="0" applyFont="1"/>
    <xf numFmtId="0" fontId="53" fillId="6" borderId="0" xfId="0" applyFont="1" applyFill="1"/>
    <xf numFmtId="0" fontId="53" fillId="0" borderId="0" xfId="0" applyFont="1"/>
    <xf numFmtId="0" fontId="103" fillId="8" borderId="0" xfId="2" applyFont="1" applyFill="1" applyAlignment="1">
      <alignment horizontal="center" vertical="center"/>
    </xf>
    <xf numFmtId="0" fontId="50" fillId="0" borderId="19" xfId="3" applyFont="1" applyBorder="1" applyAlignment="1">
      <alignment horizontal="left" vertical="center"/>
    </xf>
    <xf numFmtId="0" fontId="50" fillId="0" borderId="37" xfId="3" applyFont="1" applyBorder="1" applyAlignment="1">
      <alignment horizontal="left" vertical="center"/>
    </xf>
    <xf numFmtId="0" fontId="50" fillId="0" borderId="34" xfId="3" applyFont="1" applyBorder="1" applyAlignment="1">
      <alignment horizontal="left" vertical="center"/>
    </xf>
    <xf numFmtId="0" fontId="50" fillId="0" borderId="19" xfId="3" applyFont="1" applyFill="1" applyBorder="1" applyAlignment="1">
      <alignment horizontal="left" vertical="center"/>
    </xf>
    <xf numFmtId="0" fontId="50" fillId="0" borderId="37" xfId="3" applyFont="1" applyFill="1" applyBorder="1" applyAlignment="1">
      <alignment horizontal="left" vertical="center"/>
    </xf>
    <xf numFmtId="0" fontId="50" fillId="0" borderId="34" xfId="3" applyFont="1" applyFill="1" applyBorder="1" applyAlignment="1">
      <alignment horizontal="left" vertical="center"/>
    </xf>
    <xf numFmtId="0" fontId="50" fillId="0" borderId="13" xfId="3" applyFont="1" applyBorder="1" applyAlignment="1">
      <alignment horizontal="left" vertical="center"/>
    </xf>
    <xf numFmtId="0" fontId="50" fillId="0" borderId="13" xfId="3" applyFont="1" applyFill="1" applyBorder="1" applyAlignment="1">
      <alignment horizontal="left" vertical="center"/>
    </xf>
    <xf numFmtId="0" fontId="82" fillId="4" borderId="2" xfId="2" applyFont="1" applyFill="1" applyBorder="1" applyAlignment="1">
      <alignment horizontal="center" vertical="center"/>
    </xf>
    <xf numFmtId="0" fontId="13" fillId="4" borderId="72" xfId="2" applyFont="1" applyFill="1" applyBorder="1" applyAlignment="1">
      <alignment horizontal="center" vertical="center"/>
    </xf>
    <xf numFmtId="0" fontId="13" fillId="4" borderId="99" xfId="2" applyFont="1" applyFill="1" applyBorder="1" applyAlignment="1">
      <alignment horizontal="center" vertical="center"/>
    </xf>
    <xf numFmtId="0" fontId="13" fillId="4" borderId="9" xfId="2" applyFont="1" applyFill="1" applyBorder="1" applyAlignment="1">
      <alignment horizontal="center" vertical="center"/>
    </xf>
    <xf numFmtId="0" fontId="13" fillId="4" borderId="1" xfId="2" applyFont="1" applyFill="1" applyBorder="1" applyAlignment="1">
      <alignment horizontal="center" vertical="center"/>
    </xf>
    <xf numFmtId="0" fontId="13" fillId="4" borderId="13" xfId="2" applyFont="1" applyFill="1" applyBorder="1" applyAlignment="1">
      <alignment horizontal="center" vertical="center"/>
    </xf>
    <xf numFmtId="0" fontId="82" fillId="4" borderId="13" xfId="2" applyFont="1" applyFill="1" applyBorder="1" applyAlignment="1">
      <alignment horizontal="center" vertical="center"/>
    </xf>
    <xf numFmtId="0" fontId="13" fillId="4" borderId="13" xfId="2" applyFont="1" applyFill="1" applyBorder="1" applyAlignment="1">
      <alignment horizontal="center" vertical="center" wrapText="1"/>
    </xf>
    <xf numFmtId="0" fontId="13" fillId="4" borderId="9" xfId="2" applyFont="1" applyFill="1" applyBorder="1" applyAlignment="1">
      <alignment horizontal="left" vertical="center"/>
    </xf>
    <xf numFmtId="0" fontId="13" fillId="4" borderId="1" xfId="2" applyFont="1" applyFill="1" applyBorder="1" applyAlignment="1">
      <alignment horizontal="left" vertical="center"/>
    </xf>
    <xf numFmtId="0" fontId="13" fillId="0" borderId="13" xfId="2" applyFont="1" applyBorder="1" applyAlignment="1">
      <alignment horizontal="left" vertical="center"/>
    </xf>
    <xf numFmtId="14" fontId="13" fillId="0" borderId="13" xfId="2" applyNumberFormat="1" applyFont="1" applyBorder="1" applyAlignment="1">
      <alignment horizontal="left" vertical="center"/>
    </xf>
    <xf numFmtId="0" fontId="22" fillId="8" borderId="0" xfId="2" applyFont="1" applyFill="1" applyAlignment="1">
      <alignment horizontal="center" vertical="center"/>
    </xf>
    <xf numFmtId="0" fontId="13" fillId="4" borderId="7" xfId="2" applyFont="1" applyFill="1" applyBorder="1" applyAlignment="1">
      <alignment horizontal="center" vertical="center"/>
    </xf>
    <xf numFmtId="0" fontId="13" fillId="4" borderId="23" xfId="2" applyFont="1" applyFill="1" applyBorder="1" applyAlignment="1">
      <alignment horizontal="center" vertical="center"/>
    </xf>
    <xf numFmtId="0" fontId="82" fillId="4" borderId="7" xfId="2" applyFont="1" applyFill="1" applyBorder="1" applyAlignment="1">
      <alignment horizontal="center" vertical="center"/>
    </xf>
    <xf numFmtId="0" fontId="82" fillId="4" borderId="97" xfId="2" applyFont="1" applyFill="1" applyBorder="1" applyAlignment="1">
      <alignment horizontal="center" vertical="center"/>
    </xf>
    <xf numFmtId="0" fontId="82" fillId="4" borderId="23" xfId="2" applyFont="1" applyFill="1" applyBorder="1" applyAlignment="1">
      <alignment horizontal="center" vertical="center"/>
    </xf>
    <xf numFmtId="0" fontId="13" fillId="4" borderId="74" xfId="2" applyFont="1" applyFill="1" applyBorder="1" applyAlignment="1">
      <alignment horizontal="center" vertical="center" wrapText="1"/>
    </xf>
    <xf numFmtId="0" fontId="13" fillId="4" borderId="50" xfId="2" applyFont="1" applyFill="1" applyBorder="1" applyAlignment="1">
      <alignment horizontal="center" vertical="center" wrapText="1"/>
    </xf>
    <xf numFmtId="0" fontId="13" fillId="4" borderId="73" xfId="2" applyFont="1" applyFill="1" applyBorder="1" applyAlignment="1">
      <alignment horizontal="center" vertical="center" wrapText="1"/>
    </xf>
    <xf numFmtId="0" fontId="13" fillId="4" borderId="98" xfId="2" applyFont="1" applyFill="1" applyBorder="1" applyAlignment="1">
      <alignment horizontal="center" vertical="center" wrapText="1"/>
    </xf>
    <xf numFmtId="0" fontId="13" fillId="0" borderId="36" xfId="2" applyFont="1" applyFill="1" applyBorder="1" applyAlignment="1">
      <alignment horizontal="center" vertical="center"/>
    </xf>
    <xf numFmtId="0" fontId="13" fillId="0" borderId="30" xfId="2" applyFont="1" applyFill="1" applyBorder="1" applyAlignment="1">
      <alignment horizontal="center" vertical="center"/>
    </xf>
    <xf numFmtId="0" fontId="47" fillId="0" borderId="0" xfId="1" applyFont="1" applyFill="1" applyBorder="1" applyAlignment="1">
      <alignment horizontal="center" vertical="center"/>
    </xf>
    <xf numFmtId="0" fontId="1" fillId="6" borderId="0" xfId="2" applyFont="1" applyFill="1" applyBorder="1" applyAlignment="1">
      <alignment horizontal="left" vertical="center"/>
    </xf>
    <xf numFmtId="0" fontId="1" fillId="6" borderId="18" xfId="2" applyFont="1" applyFill="1" applyBorder="1" applyAlignment="1">
      <alignment horizontal="left" vertical="center"/>
    </xf>
    <xf numFmtId="0" fontId="13" fillId="0" borderId="8" xfId="2" applyFont="1" applyFill="1" applyBorder="1" applyAlignment="1">
      <alignment horizontal="center" vertical="center"/>
    </xf>
    <xf numFmtId="0" fontId="13" fillId="0" borderId="2" xfId="2" applyFont="1" applyFill="1" applyBorder="1" applyAlignment="1">
      <alignment horizontal="center" vertical="center"/>
    </xf>
    <xf numFmtId="0" fontId="13" fillId="0" borderId="16" xfId="2" applyFont="1" applyFill="1" applyBorder="1" applyAlignment="1">
      <alignment horizontal="center" vertical="center"/>
    </xf>
    <xf numFmtId="0" fontId="13" fillId="13" borderId="8" xfId="2" applyFont="1" applyFill="1" applyBorder="1" applyAlignment="1">
      <alignment horizontal="center" vertical="center"/>
    </xf>
    <xf numFmtId="0" fontId="13" fillId="13" borderId="2" xfId="2" applyFont="1" applyFill="1" applyBorder="1" applyAlignment="1">
      <alignment horizontal="center" vertical="center"/>
    </xf>
    <xf numFmtId="0" fontId="13" fillId="13" borderId="16" xfId="2" applyFont="1" applyFill="1" applyBorder="1" applyAlignment="1">
      <alignment horizontal="center" vertical="center"/>
    </xf>
    <xf numFmtId="0" fontId="13" fillId="6" borderId="8" xfId="2" applyFont="1" applyFill="1" applyBorder="1" applyAlignment="1">
      <alignment horizontal="center" vertical="center"/>
    </xf>
    <xf numFmtId="0" fontId="13" fillId="6" borderId="2" xfId="2" applyFont="1" applyFill="1" applyBorder="1" applyAlignment="1">
      <alignment horizontal="center" vertical="center"/>
    </xf>
    <xf numFmtId="0" fontId="13" fillId="6" borderId="16" xfId="2" applyFont="1" applyFill="1" applyBorder="1" applyAlignment="1">
      <alignment horizontal="center" vertical="center"/>
    </xf>
    <xf numFmtId="0" fontId="1" fillId="6" borderId="37" xfId="2" applyFont="1" applyFill="1" applyBorder="1" applyAlignment="1">
      <alignment horizontal="left" vertical="center"/>
    </xf>
    <xf numFmtId="0" fontId="1" fillId="6" borderId="34" xfId="2" applyFont="1" applyFill="1" applyBorder="1" applyAlignment="1">
      <alignment horizontal="left" vertical="center"/>
    </xf>
    <xf numFmtId="0" fontId="13" fillId="0" borderId="40" xfId="2" applyFont="1" applyFill="1" applyBorder="1" applyAlignment="1">
      <alignment horizontal="center" vertical="center"/>
    </xf>
    <xf numFmtId="0" fontId="13" fillId="0" borderId="27" xfId="2" applyFont="1" applyFill="1" applyBorder="1" applyAlignment="1">
      <alignment horizontal="center" vertical="center"/>
    </xf>
    <xf numFmtId="0" fontId="32" fillId="4" borderId="19" xfId="1" applyFont="1" applyFill="1" applyBorder="1" applyAlignment="1">
      <alignment horizontal="center" vertical="center"/>
    </xf>
    <xf numFmtId="0" fontId="32" fillId="4" borderId="37" xfId="1" applyFont="1" applyFill="1" applyBorder="1" applyAlignment="1">
      <alignment horizontal="center" vertical="center"/>
    </xf>
    <xf numFmtId="0" fontId="32" fillId="4" borderId="34" xfId="1" applyFont="1" applyFill="1" applyBorder="1" applyAlignment="1">
      <alignment horizontal="center" vertical="center"/>
    </xf>
    <xf numFmtId="0" fontId="32" fillId="0" borderId="13" xfId="1" applyFont="1" applyFill="1" applyBorder="1" applyAlignment="1">
      <alignment horizontal="center" vertical="center" wrapText="1"/>
    </xf>
    <xf numFmtId="0" fontId="33" fillId="0" borderId="13" xfId="1" applyFont="1" applyFill="1" applyBorder="1" applyAlignment="1">
      <alignment horizontal="center" vertical="center" wrapText="1"/>
    </xf>
    <xf numFmtId="0" fontId="34" fillId="0" borderId="13" xfId="1" applyFont="1" applyFill="1" applyBorder="1" applyAlignment="1">
      <alignment horizontal="center" vertical="center" wrapText="1"/>
    </xf>
    <xf numFmtId="0" fontId="35" fillId="0" borderId="13" xfId="1" applyFont="1" applyFill="1" applyBorder="1" applyAlignment="1">
      <alignment horizontal="center" vertical="center" wrapText="1"/>
    </xf>
    <xf numFmtId="0" fontId="59" fillId="12" borderId="13" xfId="1" applyFont="1" applyFill="1" applyBorder="1" applyAlignment="1">
      <alignment horizontal="center" vertical="center" wrapText="1"/>
    </xf>
    <xf numFmtId="0" fontId="31" fillId="0" borderId="13" xfId="1" applyFont="1" applyFill="1" applyBorder="1" applyAlignment="1">
      <alignment horizontal="center" vertical="center"/>
    </xf>
    <xf numFmtId="0" fontId="30" fillId="0" borderId="13" xfId="1" applyFont="1" applyFill="1" applyBorder="1" applyAlignment="1">
      <alignment horizontal="center" vertical="center"/>
    </xf>
    <xf numFmtId="0" fontId="4" fillId="4" borderId="28" xfId="1" applyFont="1" applyFill="1" applyBorder="1" applyAlignment="1">
      <alignment horizontal="center" vertical="center"/>
    </xf>
    <xf numFmtId="0" fontId="4" fillId="4" borderId="29" xfId="1" applyFont="1" applyFill="1" applyBorder="1" applyAlignment="1">
      <alignment horizontal="center" vertical="center"/>
    </xf>
    <xf numFmtId="0" fontId="4" fillId="4" borderId="31" xfId="1" applyFont="1" applyFill="1" applyBorder="1" applyAlignment="1">
      <alignment horizontal="center" vertical="center"/>
    </xf>
    <xf numFmtId="0" fontId="13" fillId="0" borderId="45" xfId="2" applyFont="1" applyFill="1" applyBorder="1" applyAlignment="1">
      <alignment horizontal="center" vertical="center"/>
    </xf>
    <xf numFmtId="0" fontId="13" fillId="0" borderId="3" xfId="2" applyFont="1" applyFill="1" applyBorder="1" applyAlignment="1">
      <alignment horizontal="center" vertical="center"/>
    </xf>
    <xf numFmtId="0" fontId="13" fillId="0" borderId="39" xfId="2" applyFont="1" applyFill="1" applyBorder="1" applyAlignment="1">
      <alignment horizontal="center" vertical="center"/>
    </xf>
    <xf numFmtId="0" fontId="19" fillId="7" borderId="0" xfId="2" applyFont="1" applyFill="1" applyBorder="1" applyAlignment="1">
      <alignment horizontal="center" vertical="center"/>
    </xf>
    <xf numFmtId="0" fontId="36" fillId="0" borderId="13" xfId="1" applyFont="1" applyFill="1" applyBorder="1" applyAlignment="1">
      <alignment horizontal="center" vertical="center" wrapText="1"/>
    </xf>
    <xf numFmtId="0" fontId="57" fillId="0" borderId="13" xfId="1" applyFont="1" applyFill="1" applyBorder="1" applyAlignment="1">
      <alignment horizontal="center" vertical="center" wrapText="1"/>
    </xf>
    <xf numFmtId="20" fontId="38" fillId="4" borderId="26" xfId="1" applyNumberFormat="1" applyFont="1" applyFill="1" applyBorder="1" applyAlignment="1">
      <alignment horizontal="center" vertical="center" textRotation="90"/>
    </xf>
    <xf numFmtId="20" fontId="38" fillId="4" borderId="38" xfId="1" applyNumberFormat="1" applyFont="1" applyFill="1" applyBorder="1" applyAlignment="1">
      <alignment horizontal="center" vertical="center" textRotation="90"/>
    </xf>
    <xf numFmtId="0" fontId="32" fillId="0" borderId="13" xfId="1" applyFont="1" applyFill="1" applyBorder="1" applyAlignment="1">
      <alignment horizontal="center" vertical="center"/>
    </xf>
    <xf numFmtId="0" fontId="45" fillId="0" borderId="13" xfId="1" applyFont="1" applyFill="1" applyBorder="1" applyAlignment="1">
      <alignment horizontal="center" vertical="center" wrapText="1"/>
    </xf>
    <xf numFmtId="0" fontId="45" fillId="0" borderId="13" xfId="1" applyFont="1" applyFill="1" applyBorder="1" applyAlignment="1">
      <alignment horizontal="center" vertical="center"/>
    </xf>
    <xf numFmtId="0" fontId="46" fillId="0" borderId="13" xfId="1" applyFont="1" applyFill="1" applyBorder="1" applyAlignment="1">
      <alignment horizontal="center" vertical="center" wrapText="1"/>
    </xf>
    <xf numFmtId="0" fontId="46" fillId="0" borderId="13" xfId="1" applyFont="1" applyFill="1" applyBorder="1" applyAlignment="1">
      <alignment horizontal="center" vertical="center"/>
    </xf>
    <xf numFmtId="20" fontId="38" fillId="4" borderId="49" xfId="1" applyNumberFormat="1" applyFont="1" applyFill="1" applyBorder="1" applyAlignment="1">
      <alignment horizontal="center" vertical="center" textRotation="90"/>
    </xf>
    <xf numFmtId="20" fontId="38" fillId="4" borderId="50" xfId="1" applyNumberFormat="1" applyFont="1" applyFill="1" applyBorder="1" applyAlignment="1">
      <alignment horizontal="center" vertical="center" textRotation="90"/>
    </xf>
    <xf numFmtId="0" fontId="61" fillId="6" borderId="13" xfId="1" applyFont="1" applyFill="1" applyBorder="1" applyAlignment="1">
      <alignment horizontal="center" vertical="center" wrapText="1"/>
    </xf>
    <xf numFmtId="20" fontId="38" fillId="4" borderId="25" xfId="1" applyNumberFormat="1" applyFont="1" applyFill="1" applyBorder="1" applyAlignment="1">
      <alignment horizontal="center" vertical="center" textRotation="90"/>
    </xf>
    <xf numFmtId="20" fontId="38" fillId="4" borderId="35" xfId="1" applyNumberFormat="1" applyFont="1" applyFill="1" applyBorder="1" applyAlignment="1">
      <alignment horizontal="center" vertical="center" textRotation="90"/>
    </xf>
    <xf numFmtId="20" fontId="44" fillId="4" borderId="0" xfId="1" applyNumberFormat="1" applyFont="1" applyFill="1" applyBorder="1" applyAlignment="1">
      <alignment horizontal="center" vertical="center" textRotation="90"/>
    </xf>
    <xf numFmtId="20" fontId="38" fillId="4" borderId="21" xfId="1" applyNumberFormat="1" applyFont="1" applyFill="1" applyBorder="1" applyAlignment="1">
      <alignment horizontal="center" vertical="center" textRotation="90"/>
    </xf>
    <xf numFmtId="20" fontId="38" fillId="4" borderId="32" xfId="1" applyNumberFormat="1" applyFont="1" applyFill="1" applyBorder="1" applyAlignment="1">
      <alignment horizontal="center" vertical="center" textRotation="90"/>
    </xf>
    <xf numFmtId="0" fontId="43" fillId="7" borderId="0" xfId="2" applyFont="1" applyFill="1" applyBorder="1" applyAlignment="1">
      <alignment horizontal="center" vertical="center"/>
    </xf>
    <xf numFmtId="0" fontId="79" fillId="0" borderId="21" xfId="1" applyFont="1" applyFill="1" applyBorder="1" applyAlignment="1">
      <alignment horizontal="center" vertical="center"/>
    </xf>
    <xf numFmtId="0" fontId="79" fillId="0" borderId="32" xfId="1" applyFont="1" applyFill="1" applyBorder="1" applyAlignment="1">
      <alignment horizontal="center" vertical="center"/>
    </xf>
    <xf numFmtId="0" fontId="106" fillId="0" borderId="0" xfId="0" applyFont="1" applyAlignment="1">
      <alignment horizontal="center" vertical="center" wrapText="1"/>
    </xf>
    <xf numFmtId="0" fontId="69" fillId="0" borderId="82" xfId="0" applyFont="1" applyBorder="1" applyAlignment="1">
      <alignment horizontal="center" vertical="center"/>
    </xf>
    <xf numFmtId="0" fontId="69" fillId="0" borderId="55" xfId="0" applyFont="1" applyBorder="1" applyAlignment="1">
      <alignment horizontal="center" vertical="center"/>
    </xf>
    <xf numFmtId="0" fontId="69" fillId="0" borderId="57" xfId="0" applyFont="1" applyBorder="1" applyAlignment="1">
      <alignment horizontal="center" vertical="center"/>
    </xf>
    <xf numFmtId="0" fontId="69" fillId="0" borderId="82" xfId="0" applyFont="1" applyBorder="1" applyAlignment="1">
      <alignment horizontal="left" vertical="center"/>
    </xf>
    <xf numFmtId="0" fontId="69" fillId="0" borderId="55" xfId="0" applyFont="1" applyBorder="1" applyAlignment="1">
      <alignment horizontal="left" vertical="center"/>
    </xf>
    <xf numFmtId="0" fontId="69" fillId="0" borderId="57" xfId="0" applyFont="1" applyBorder="1" applyAlignment="1">
      <alignment horizontal="left" vertical="center"/>
    </xf>
    <xf numFmtId="0" fontId="69" fillId="0" borderId="77" xfId="0" applyFont="1" applyBorder="1" applyAlignment="1">
      <alignment horizontal="left" vertical="center"/>
    </xf>
    <xf numFmtId="0" fontId="69" fillId="0" borderId="78" xfId="0" applyFont="1" applyBorder="1" applyAlignment="1">
      <alignment horizontal="left" vertical="center"/>
    </xf>
    <xf numFmtId="0" fontId="69" fillId="0" borderId="79" xfId="0" applyFont="1" applyBorder="1" applyAlignment="1">
      <alignment horizontal="left" vertical="center"/>
    </xf>
    <xf numFmtId="0" fontId="105" fillId="0" borderId="0" xfId="0" applyFont="1" applyAlignment="1">
      <alignment horizontal="center" vertical="center"/>
    </xf>
    <xf numFmtId="0" fontId="107" fillId="0" borderId="13" xfId="5" applyNumberFormat="1" applyFont="1" applyBorder="1"/>
    <xf numFmtId="0" fontId="108" fillId="0" borderId="13" xfId="5" applyNumberFormat="1" applyFont="1" applyBorder="1"/>
    <xf numFmtId="0" fontId="104" fillId="0" borderId="0" xfId="3" applyFont="1" applyFill="1" applyBorder="1" applyAlignment="1">
      <alignment horizontal="center" vertical="center" shrinkToFit="1"/>
    </xf>
    <xf numFmtId="0" fontId="104" fillId="0" borderId="0" xfId="3" applyFont="1" applyFill="1" applyBorder="1" applyAlignment="1">
      <alignment horizontal="left" vertical="center" shrinkToFit="1"/>
    </xf>
    <xf numFmtId="0" fontId="104" fillId="0" borderId="0" xfId="3" applyFont="1" applyFill="1" applyBorder="1" applyAlignment="1">
      <alignment horizontal="center" vertical="center"/>
    </xf>
    <xf numFmtId="0" fontId="52" fillId="0" borderId="0" xfId="3" applyFont="1" applyFill="1" applyBorder="1" applyAlignment="1">
      <alignment horizontal="center" vertical="center" shrinkToFit="1"/>
    </xf>
    <xf numFmtId="0" fontId="72" fillId="0" borderId="0" xfId="0" applyFont="1" applyAlignment="1">
      <alignment horizontal="right" vertical="center" wrapText="1"/>
    </xf>
    <xf numFmtId="0" fontId="70" fillId="0" borderId="95" xfId="0" applyFont="1" applyBorder="1" applyAlignment="1">
      <alignment horizontal="center" vertical="center"/>
    </xf>
    <xf numFmtId="0" fontId="70" fillId="0" borderId="96" xfId="0" applyFont="1" applyBorder="1" applyAlignment="1">
      <alignment horizontal="center" vertical="center"/>
    </xf>
    <xf numFmtId="0" fontId="76" fillId="0" borderId="77" xfId="0" applyFont="1" applyBorder="1" applyAlignment="1">
      <alignment horizontal="left" vertical="center"/>
    </xf>
    <xf numFmtId="0" fontId="76" fillId="0" borderId="78" xfId="0" applyFont="1" applyBorder="1" applyAlignment="1">
      <alignment horizontal="left" vertical="center"/>
    </xf>
    <xf numFmtId="0" fontId="76" fillId="0" borderId="79" xfId="0" applyFont="1" applyBorder="1" applyAlignment="1">
      <alignment horizontal="left" vertical="center"/>
    </xf>
    <xf numFmtId="0" fontId="76" fillId="0" borderId="80" xfId="0" applyFont="1" applyBorder="1" applyAlignment="1">
      <alignment horizontal="left" vertical="center"/>
    </xf>
    <xf numFmtId="0" fontId="76" fillId="0" borderId="0" xfId="0" applyFont="1" applyBorder="1" applyAlignment="1">
      <alignment horizontal="left" vertical="center"/>
    </xf>
    <xf numFmtId="0" fontId="76" fillId="0" borderId="75" xfId="0" applyFont="1" applyBorder="1" applyAlignment="1">
      <alignment horizontal="left" vertical="center"/>
    </xf>
    <xf numFmtId="0" fontId="76" fillId="0" borderId="81" xfId="0" applyFont="1" applyBorder="1" applyAlignment="1">
      <alignment horizontal="left" vertical="center"/>
    </xf>
    <xf numFmtId="0" fontId="76" fillId="0" borderId="52" xfId="0" applyFont="1" applyBorder="1" applyAlignment="1">
      <alignment horizontal="left" vertical="center"/>
    </xf>
    <xf numFmtId="0" fontId="76" fillId="0" borderId="64" xfId="0" applyFont="1" applyBorder="1" applyAlignment="1">
      <alignment horizontal="left" vertical="center"/>
    </xf>
  </cellXfs>
  <cellStyles count="6">
    <cellStyle name="Comma 2" xfId="4" xr:uid="{BC9628D4-86D1-41A8-A857-93ED5C3D8446}"/>
    <cellStyle name="Normal" xfId="0" builtinId="0"/>
    <cellStyle name="Normal 2" xfId="3" xr:uid="{F6AD6764-614C-40A8-A3E9-ECE29345E88F}"/>
    <cellStyle name="Normal 4" xfId="5" xr:uid="{242E9B27-3F85-4354-87CE-25487E905327}"/>
    <cellStyle name="Normal 4 3" xfId="1" xr:uid="{644E98D3-E438-4D84-92C7-425E79667CEB}"/>
    <cellStyle name="Normal 5 2" xfId="2" xr:uid="{86BF0D08-C40B-4E00-8F49-9825AB945A1C}"/>
  </cellStyles>
  <dxfs count="57">
    <dxf>
      <font>
        <b val="0"/>
        <i val="0"/>
        <color theme="1"/>
      </font>
      <fill>
        <patternFill>
          <bgColor rgb="FFFFC000"/>
        </patternFill>
      </fill>
    </dxf>
    <dxf>
      <font>
        <color theme="0"/>
      </font>
      <fill>
        <patternFill>
          <bgColor rgb="FF00B050"/>
        </patternFill>
      </fill>
    </dxf>
    <dxf>
      <font>
        <b/>
        <i val="0"/>
        <color theme="0"/>
      </font>
      <fill>
        <patternFill>
          <bgColor rgb="FFFF0000"/>
        </patternFill>
      </fill>
    </dxf>
    <dxf>
      <font>
        <b val="0"/>
        <i val="0"/>
        <color theme="1"/>
      </font>
      <fill>
        <patternFill>
          <bgColor rgb="FFFFC000"/>
        </patternFill>
      </fill>
    </dxf>
    <dxf>
      <font>
        <color theme="0"/>
      </font>
      <fill>
        <patternFill>
          <bgColor rgb="FF00B050"/>
        </patternFill>
      </fill>
    </dxf>
    <dxf>
      <font>
        <b/>
        <i val="0"/>
        <color theme="0"/>
      </font>
      <fill>
        <patternFill>
          <bgColor rgb="FFFF0000"/>
        </patternFill>
      </fill>
    </dxf>
    <dxf>
      <font>
        <b val="0"/>
        <i val="0"/>
        <color theme="1"/>
      </font>
      <fill>
        <patternFill>
          <bgColor rgb="FFFFC000"/>
        </patternFill>
      </fill>
    </dxf>
    <dxf>
      <font>
        <color theme="0"/>
      </font>
      <fill>
        <patternFill>
          <bgColor rgb="FF00B050"/>
        </patternFill>
      </fill>
    </dxf>
    <dxf>
      <font>
        <b/>
        <i val="0"/>
        <color theme="0"/>
      </font>
      <fill>
        <patternFill>
          <bgColor rgb="FFFF0000"/>
        </patternFill>
      </fill>
    </dxf>
    <dxf>
      <font>
        <b/>
        <i val="0"/>
      </font>
      <fill>
        <patternFill>
          <bgColor rgb="FFFFC000"/>
        </patternFill>
      </fill>
    </dxf>
    <dxf>
      <font>
        <b/>
        <i val="0"/>
      </font>
      <fill>
        <patternFill>
          <bgColor rgb="FF00B0F0"/>
        </patternFill>
      </fill>
    </dxf>
    <dxf>
      <font>
        <b/>
        <i val="0"/>
      </font>
      <fill>
        <patternFill>
          <bgColor rgb="FFFFFF00"/>
        </patternFill>
      </fill>
    </dxf>
    <dxf>
      <font>
        <b/>
        <i val="0"/>
        <color theme="0"/>
      </font>
      <fill>
        <patternFill>
          <bgColor rgb="FFFF0000"/>
        </patternFill>
      </fill>
    </dxf>
    <dxf>
      <font>
        <b/>
        <i val="0"/>
        <color theme="0"/>
      </font>
      <fill>
        <patternFill>
          <bgColor rgb="FF002060"/>
        </patternFill>
      </fill>
    </dxf>
    <dxf>
      <font>
        <b/>
        <i val="0"/>
        <color theme="0"/>
      </font>
      <fill>
        <patternFill>
          <bgColor rgb="FF00B050"/>
        </patternFill>
      </fill>
    </dxf>
    <dxf>
      <font>
        <b/>
        <i val="0"/>
        <color auto="1"/>
      </font>
      <fill>
        <patternFill>
          <bgColor rgb="FFFFC000"/>
        </patternFill>
      </fill>
    </dxf>
    <dxf>
      <font>
        <b/>
        <i val="0"/>
        <color theme="0"/>
      </font>
      <fill>
        <patternFill>
          <bgColor rgb="FFFF0000"/>
        </patternFill>
      </fill>
    </dxf>
    <dxf>
      <font>
        <b/>
        <i val="0"/>
        <color theme="0"/>
      </font>
      <fill>
        <patternFill>
          <bgColor rgb="FF00B050"/>
        </patternFill>
      </fill>
    </dxf>
    <dxf>
      <font>
        <b val="0"/>
        <i val="0"/>
        <color theme="1"/>
      </font>
      <fill>
        <patternFill>
          <bgColor rgb="FFFFC000"/>
        </patternFill>
      </fill>
    </dxf>
    <dxf>
      <font>
        <color theme="0"/>
      </font>
      <fill>
        <patternFill>
          <bgColor rgb="FF00B050"/>
        </patternFill>
      </fill>
    </dxf>
    <dxf>
      <font>
        <b/>
        <i val="0"/>
        <color theme="0"/>
      </font>
      <fill>
        <patternFill>
          <bgColor rgb="FFFF0000"/>
        </patternFill>
      </fill>
    </dxf>
    <dxf>
      <font>
        <b val="0"/>
        <i val="0"/>
        <color theme="1"/>
      </font>
      <fill>
        <patternFill>
          <bgColor rgb="FFFFC000"/>
        </patternFill>
      </fill>
    </dxf>
    <dxf>
      <font>
        <color theme="0"/>
      </font>
      <fill>
        <patternFill>
          <bgColor rgb="FF00B050"/>
        </patternFill>
      </fill>
    </dxf>
    <dxf>
      <font>
        <b/>
        <i val="0"/>
        <color theme="0"/>
      </font>
      <fill>
        <patternFill>
          <bgColor rgb="FFFF0000"/>
        </patternFill>
      </fill>
    </dxf>
    <dxf>
      <font>
        <color rgb="FF9C0006"/>
      </font>
      <fill>
        <patternFill>
          <bgColor rgb="FFFFC7CE"/>
        </patternFill>
      </fill>
    </dxf>
    <dxf>
      <font>
        <b/>
        <i val="0"/>
      </font>
      <fill>
        <patternFill>
          <bgColor rgb="FFFFC000"/>
        </patternFill>
      </fill>
    </dxf>
    <dxf>
      <font>
        <b/>
        <i val="0"/>
      </font>
      <fill>
        <patternFill>
          <bgColor rgb="FF00B0F0"/>
        </patternFill>
      </fill>
    </dxf>
    <dxf>
      <font>
        <b/>
        <i val="0"/>
      </font>
      <fill>
        <patternFill>
          <bgColor rgb="FFFFFF00"/>
        </patternFill>
      </fill>
    </dxf>
    <dxf>
      <font>
        <b/>
        <i val="0"/>
        <color theme="0"/>
      </font>
      <fill>
        <patternFill>
          <bgColor rgb="FFFF0000"/>
        </patternFill>
      </fill>
    </dxf>
    <dxf>
      <font>
        <b/>
        <i val="0"/>
        <color theme="0"/>
      </font>
      <fill>
        <patternFill>
          <bgColor rgb="FF002060"/>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theme="0"/>
      </font>
      <fill>
        <patternFill>
          <bgColor rgb="FF00B050"/>
        </patternFill>
      </fill>
    </dxf>
    <dxf>
      <font>
        <b/>
        <i val="0"/>
        <color auto="1"/>
      </font>
      <fill>
        <patternFill>
          <bgColor rgb="FFFFC000"/>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theme="0"/>
      </font>
      <fill>
        <patternFill>
          <bgColor rgb="FFFF0000"/>
        </patternFill>
      </fill>
    </dxf>
    <dxf>
      <font>
        <b/>
        <i val="0"/>
        <color theme="0"/>
      </font>
      <fill>
        <patternFill>
          <bgColor rgb="FF00B050"/>
        </patternFill>
      </fill>
    </dxf>
    <dxf>
      <font>
        <b val="0"/>
        <i val="0"/>
        <color theme="1"/>
      </font>
      <fill>
        <patternFill>
          <bgColor rgb="FFFFC000"/>
        </patternFill>
      </fill>
    </dxf>
    <dxf>
      <font>
        <color theme="0"/>
      </font>
      <fill>
        <patternFill>
          <bgColor rgb="FF00B050"/>
        </patternFill>
      </fill>
    </dxf>
    <dxf>
      <font>
        <b/>
        <i val="0"/>
        <color theme="0"/>
      </font>
      <fill>
        <patternFill>
          <bgColor rgb="FFFF0000"/>
        </patternFill>
      </fill>
    </dxf>
    <dxf>
      <font>
        <b/>
        <i val="0"/>
        <color theme="0"/>
      </font>
      <fill>
        <patternFill>
          <bgColor rgb="FFFF0000"/>
        </patternFill>
      </fill>
    </dxf>
    <dxf>
      <font>
        <color theme="0"/>
      </font>
      <fill>
        <patternFill>
          <bgColor rgb="FF00B050"/>
        </patternFill>
      </fill>
    </dxf>
    <dxf>
      <font>
        <b/>
        <i val="0"/>
        <color auto="1"/>
      </font>
      <fill>
        <patternFill>
          <bgColor rgb="FFFFC000"/>
        </patternFill>
      </fill>
    </dxf>
    <dxf>
      <font>
        <b val="0"/>
        <i val="0"/>
        <color theme="1"/>
      </font>
      <fill>
        <patternFill>
          <bgColor rgb="FFFFC000"/>
        </patternFill>
      </fill>
    </dxf>
    <dxf>
      <font>
        <color theme="0"/>
      </font>
      <fill>
        <patternFill>
          <bgColor rgb="FF00B05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E30D40"/>
      <color rgb="FF008000"/>
      <color rgb="FFFFFFCC"/>
      <color rgb="FFFFFF99"/>
      <color rgb="FFFF0000"/>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eetMetadata" Target="metadata.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 Id="rId22"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4.png"/></Relationships>
</file>

<file path=xl/drawings/_rels/drawing2.xml.rels><?xml version="1.0" encoding="UTF-8" standalone="yes"?>
<Relationships xmlns="http://schemas.openxmlformats.org/package/2006/relationships"><Relationship Id="rId1" Type="http://schemas.openxmlformats.org/officeDocument/2006/relationships/image" Target="../media/image7.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4.v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5.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6.v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3.png"/></Relationships>
</file>

<file path=xl/drawings/_rels/vmlDrawing7.v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3.png"/></Relationships>
</file>

<file path=xl/drawings/_rels/vmlDrawing8.v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9</xdr:col>
      <xdr:colOff>790575</xdr:colOff>
      <xdr:row>17</xdr:row>
      <xdr:rowOff>190500</xdr:rowOff>
    </xdr:from>
    <xdr:to>
      <xdr:col>13</xdr:col>
      <xdr:colOff>114300</xdr:colOff>
      <xdr:row>28</xdr:row>
      <xdr:rowOff>152400</xdr:rowOff>
    </xdr:to>
    <xdr:pic>
      <xdr:nvPicPr>
        <xdr:cNvPr id="3" name="Picture 2">
          <a:extLst>
            <a:ext uri="{FF2B5EF4-FFF2-40B4-BE49-F238E27FC236}">
              <a16:creationId xmlns:a16="http://schemas.microsoft.com/office/drawing/2014/main" id="{6C53BC98-F6B9-4ABB-8576-B056E262F1F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734300" y="4210050"/>
          <a:ext cx="2476500" cy="24765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11</xdr:col>
      <xdr:colOff>95250</xdr:colOff>
      <xdr:row>61</xdr:row>
      <xdr:rowOff>1</xdr:rowOff>
    </xdr:from>
    <xdr:ext cx="1085850" cy="1350074"/>
    <xdr:pic>
      <xdr:nvPicPr>
        <xdr:cNvPr id="3" name="Picture 2">
          <a:extLst>
            <a:ext uri="{FF2B5EF4-FFF2-40B4-BE49-F238E27FC236}">
              <a16:creationId xmlns:a16="http://schemas.microsoft.com/office/drawing/2014/main" id="{201B1984-CE4D-4485-84A7-587BE503323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34125" y="14839951"/>
          <a:ext cx="1085850" cy="1350074"/>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Dec%20Sheet%20U15%20Lge"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 Sheet U15 Lge"/>
    </sheetNames>
    <sheetDataSet>
      <sheetData sheetId="0" refreshError="1"/>
    </sheetDataSet>
  </externalBook>
</externalLink>
</file>

<file path=xl/theme/theme1.xml><?xml version="1.0" encoding="utf-8"?>
<a:theme xmlns:a="http://schemas.openxmlformats.org/drawingml/2006/main" name="Office Them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2.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261879-E89A-441E-81FF-D041F7F7A673}">
  <dimension ref="A1:P476"/>
  <sheetViews>
    <sheetView workbookViewId="0">
      <pane ySplit="5" topLeftCell="A439" activePane="bottomLeft" state="frozen"/>
      <selection pane="bottomLeft" activeCell="H24" sqref="H24"/>
    </sheetView>
  </sheetViews>
  <sheetFormatPr baseColWidth="10" defaultColWidth="9" defaultRowHeight="14" x14ac:dyDescent="0.2"/>
  <cols>
    <col min="1" max="1" width="9.19921875" style="154" bestFit="1" customWidth="1"/>
    <col min="2" max="3" width="15.796875" style="154" bestFit="1" customWidth="1"/>
    <col min="4" max="4" width="10.796875" style="154" bestFit="1" customWidth="1"/>
    <col min="5" max="5" width="6.59765625" style="154" bestFit="1" customWidth="1"/>
    <col min="6" max="6" width="7.796875" style="154" bestFit="1" customWidth="1"/>
    <col min="7" max="7" width="9.3984375" style="154" bestFit="1" customWidth="1"/>
    <col min="8" max="8" width="10" style="154" bestFit="1" customWidth="1"/>
    <col min="9" max="9" width="7.59765625" style="154" bestFit="1" customWidth="1"/>
    <col min="10" max="10" width="7.19921875" style="154" bestFit="1" customWidth="1"/>
    <col min="11" max="11" width="5.3984375" style="154" bestFit="1" customWidth="1"/>
    <col min="12" max="12" width="30.59765625" style="154" bestFit="1" customWidth="1"/>
    <col min="13" max="13" width="18.59765625" style="154" bestFit="1" customWidth="1"/>
    <col min="14" max="14" width="9.19921875" style="154" bestFit="1" customWidth="1"/>
    <col min="15" max="15" width="12" style="154" bestFit="1" customWidth="1"/>
    <col min="16" max="16" width="29.19921875" style="154" bestFit="1" customWidth="1"/>
    <col min="17" max="256" width="9.19921875" style="154"/>
    <col min="257" max="257" width="9.19921875" style="154" bestFit="1" customWidth="1"/>
    <col min="258" max="259" width="15.796875" style="154" bestFit="1" customWidth="1"/>
    <col min="260" max="260" width="10.796875" style="154" bestFit="1" customWidth="1"/>
    <col min="261" max="261" width="6.59765625" style="154" bestFit="1" customWidth="1"/>
    <col min="262" max="262" width="7.796875" style="154" bestFit="1" customWidth="1"/>
    <col min="263" max="263" width="9.3984375" style="154" bestFit="1" customWidth="1"/>
    <col min="264" max="264" width="10" style="154" bestFit="1" customWidth="1"/>
    <col min="265" max="265" width="7.59765625" style="154" bestFit="1" customWidth="1"/>
    <col min="266" max="266" width="7.19921875" style="154" bestFit="1" customWidth="1"/>
    <col min="267" max="267" width="5.3984375" style="154" bestFit="1" customWidth="1"/>
    <col min="268" max="268" width="30.59765625" style="154" bestFit="1" customWidth="1"/>
    <col min="269" max="269" width="18.59765625" style="154" bestFit="1" customWidth="1"/>
    <col min="270" max="270" width="9.19921875" style="154" bestFit="1" customWidth="1"/>
    <col min="271" max="271" width="12" style="154" bestFit="1" customWidth="1"/>
    <col min="272" max="272" width="29.19921875" style="154" bestFit="1" customWidth="1"/>
    <col min="273" max="512" width="9.19921875" style="154"/>
    <col min="513" max="513" width="9.19921875" style="154" bestFit="1" customWidth="1"/>
    <col min="514" max="515" width="15.796875" style="154" bestFit="1" customWidth="1"/>
    <col min="516" max="516" width="10.796875" style="154" bestFit="1" customWidth="1"/>
    <col min="517" max="517" width="6.59765625" style="154" bestFit="1" customWidth="1"/>
    <col min="518" max="518" width="7.796875" style="154" bestFit="1" customWidth="1"/>
    <col min="519" max="519" width="9.3984375" style="154" bestFit="1" customWidth="1"/>
    <col min="520" max="520" width="10" style="154" bestFit="1" customWidth="1"/>
    <col min="521" max="521" width="7.59765625" style="154" bestFit="1" customWidth="1"/>
    <col min="522" max="522" width="7.19921875" style="154" bestFit="1" customWidth="1"/>
    <col min="523" max="523" width="5.3984375" style="154" bestFit="1" customWidth="1"/>
    <col min="524" max="524" width="30.59765625" style="154" bestFit="1" customWidth="1"/>
    <col min="525" max="525" width="18.59765625" style="154" bestFit="1" customWidth="1"/>
    <col min="526" max="526" width="9.19921875" style="154" bestFit="1" customWidth="1"/>
    <col min="527" max="527" width="12" style="154" bestFit="1" customWidth="1"/>
    <col min="528" max="528" width="29.19921875" style="154" bestFit="1" customWidth="1"/>
    <col min="529" max="768" width="9.19921875" style="154"/>
    <col min="769" max="769" width="9.19921875" style="154" bestFit="1" customWidth="1"/>
    <col min="770" max="771" width="15.796875" style="154" bestFit="1" customWidth="1"/>
    <col min="772" max="772" width="10.796875" style="154" bestFit="1" customWidth="1"/>
    <col min="773" max="773" width="6.59765625" style="154" bestFit="1" customWidth="1"/>
    <col min="774" max="774" width="7.796875" style="154" bestFit="1" customWidth="1"/>
    <col min="775" max="775" width="9.3984375" style="154" bestFit="1" customWidth="1"/>
    <col min="776" max="776" width="10" style="154" bestFit="1" customWidth="1"/>
    <col min="777" max="777" width="7.59765625" style="154" bestFit="1" customWidth="1"/>
    <col min="778" max="778" width="7.19921875" style="154" bestFit="1" customWidth="1"/>
    <col min="779" max="779" width="5.3984375" style="154" bestFit="1" customWidth="1"/>
    <col min="780" max="780" width="30.59765625" style="154" bestFit="1" customWidth="1"/>
    <col min="781" max="781" width="18.59765625" style="154" bestFit="1" customWidth="1"/>
    <col min="782" max="782" width="9.19921875" style="154" bestFit="1" customWidth="1"/>
    <col min="783" max="783" width="12" style="154" bestFit="1" customWidth="1"/>
    <col min="784" max="784" width="29.19921875" style="154" bestFit="1" customWidth="1"/>
    <col min="785" max="1024" width="9.19921875" style="154"/>
    <col min="1025" max="1025" width="9.19921875" style="154" bestFit="1" customWidth="1"/>
    <col min="1026" max="1027" width="15.796875" style="154" bestFit="1" customWidth="1"/>
    <col min="1028" max="1028" width="10.796875" style="154" bestFit="1" customWidth="1"/>
    <col min="1029" max="1029" width="6.59765625" style="154" bestFit="1" customWidth="1"/>
    <col min="1030" max="1030" width="7.796875" style="154" bestFit="1" customWidth="1"/>
    <col min="1031" max="1031" width="9.3984375" style="154" bestFit="1" customWidth="1"/>
    <col min="1032" max="1032" width="10" style="154" bestFit="1" customWidth="1"/>
    <col min="1033" max="1033" width="7.59765625" style="154" bestFit="1" customWidth="1"/>
    <col min="1034" max="1034" width="7.19921875" style="154" bestFit="1" customWidth="1"/>
    <col min="1035" max="1035" width="5.3984375" style="154" bestFit="1" customWidth="1"/>
    <col min="1036" max="1036" width="30.59765625" style="154" bestFit="1" customWidth="1"/>
    <col min="1037" max="1037" width="18.59765625" style="154" bestFit="1" customWidth="1"/>
    <col min="1038" max="1038" width="9.19921875" style="154" bestFit="1" customWidth="1"/>
    <col min="1039" max="1039" width="12" style="154" bestFit="1" customWidth="1"/>
    <col min="1040" max="1040" width="29.19921875" style="154" bestFit="1" customWidth="1"/>
    <col min="1041" max="1280" width="9.19921875" style="154"/>
    <col min="1281" max="1281" width="9.19921875" style="154" bestFit="1" customWidth="1"/>
    <col min="1282" max="1283" width="15.796875" style="154" bestFit="1" customWidth="1"/>
    <col min="1284" max="1284" width="10.796875" style="154" bestFit="1" customWidth="1"/>
    <col min="1285" max="1285" width="6.59765625" style="154" bestFit="1" customWidth="1"/>
    <col min="1286" max="1286" width="7.796875" style="154" bestFit="1" customWidth="1"/>
    <col min="1287" max="1287" width="9.3984375" style="154" bestFit="1" customWidth="1"/>
    <col min="1288" max="1288" width="10" style="154" bestFit="1" customWidth="1"/>
    <col min="1289" max="1289" width="7.59765625" style="154" bestFit="1" customWidth="1"/>
    <col min="1290" max="1290" width="7.19921875" style="154" bestFit="1" customWidth="1"/>
    <col min="1291" max="1291" width="5.3984375" style="154" bestFit="1" customWidth="1"/>
    <col min="1292" max="1292" width="30.59765625" style="154" bestFit="1" customWidth="1"/>
    <col min="1293" max="1293" width="18.59765625" style="154" bestFit="1" customWidth="1"/>
    <col min="1294" max="1294" width="9.19921875" style="154" bestFit="1" customWidth="1"/>
    <col min="1295" max="1295" width="12" style="154" bestFit="1" customWidth="1"/>
    <col min="1296" max="1296" width="29.19921875" style="154" bestFit="1" customWidth="1"/>
    <col min="1297" max="1536" width="9.19921875" style="154"/>
    <col min="1537" max="1537" width="9.19921875" style="154" bestFit="1" customWidth="1"/>
    <col min="1538" max="1539" width="15.796875" style="154" bestFit="1" customWidth="1"/>
    <col min="1540" max="1540" width="10.796875" style="154" bestFit="1" customWidth="1"/>
    <col min="1541" max="1541" width="6.59765625" style="154" bestFit="1" customWidth="1"/>
    <col min="1542" max="1542" width="7.796875" style="154" bestFit="1" customWidth="1"/>
    <col min="1543" max="1543" width="9.3984375" style="154" bestFit="1" customWidth="1"/>
    <col min="1544" max="1544" width="10" style="154" bestFit="1" customWidth="1"/>
    <col min="1545" max="1545" width="7.59765625" style="154" bestFit="1" customWidth="1"/>
    <col min="1546" max="1546" width="7.19921875" style="154" bestFit="1" customWidth="1"/>
    <col min="1547" max="1547" width="5.3984375" style="154" bestFit="1" customWidth="1"/>
    <col min="1548" max="1548" width="30.59765625" style="154" bestFit="1" customWidth="1"/>
    <col min="1549" max="1549" width="18.59765625" style="154" bestFit="1" customWidth="1"/>
    <col min="1550" max="1550" width="9.19921875" style="154" bestFit="1" customWidth="1"/>
    <col min="1551" max="1551" width="12" style="154" bestFit="1" customWidth="1"/>
    <col min="1552" max="1552" width="29.19921875" style="154" bestFit="1" customWidth="1"/>
    <col min="1553" max="1792" width="9.19921875" style="154"/>
    <col min="1793" max="1793" width="9.19921875" style="154" bestFit="1" customWidth="1"/>
    <col min="1794" max="1795" width="15.796875" style="154" bestFit="1" customWidth="1"/>
    <col min="1796" max="1796" width="10.796875" style="154" bestFit="1" customWidth="1"/>
    <col min="1797" max="1797" width="6.59765625" style="154" bestFit="1" customWidth="1"/>
    <col min="1798" max="1798" width="7.796875" style="154" bestFit="1" customWidth="1"/>
    <col min="1799" max="1799" width="9.3984375" style="154" bestFit="1" customWidth="1"/>
    <col min="1800" max="1800" width="10" style="154" bestFit="1" customWidth="1"/>
    <col min="1801" max="1801" width="7.59765625" style="154" bestFit="1" customWidth="1"/>
    <col min="1802" max="1802" width="7.19921875" style="154" bestFit="1" customWidth="1"/>
    <col min="1803" max="1803" width="5.3984375" style="154" bestFit="1" customWidth="1"/>
    <col min="1804" max="1804" width="30.59765625" style="154" bestFit="1" customWidth="1"/>
    <col min="1805" max="1805" width="18.59765625" style="154" bestFit="1" customWidth="1"/>
    <col min="1806" max="1806" width="9.19921875" style="154" bestFit="1" customWidth="1"/>
    <col min="1807" max="1807" width="12" style="154" bestFit="1" customWidth="1"/>
    <col min="1808" max="1808" width="29.19921875" style="154" bestFit="1" customWidth="1"/>
    <col min="1809" max="2048" width="9.19921875" style="154"/>
    <col min="2049" max="2049" width="9.19921875" style="154" bestFit="1" customWidth="1"/>
    <col min="2050" max="2051" width="15.796875" style="154" bestFit="1" customWidth="1"/>
    <col min="2052" max="2052" width="10.796875" style="154" bestFit="1" customWidth="1"/>
    <col min="2053" max="2053" width="6.59765625" style="154" bestFit="1" customWidth="1"/>
    <col min="2054" max="2054" width="7.796875" style="154" bestFit="1" customWidth="1"/>
    <col min="2055" max="2055" width="9.3984375" style="154" bestFit="1" customWidth="1"/>
    <col min="2056" max="2056" width="10" style="154" bestFit="1" customWidth="1"/>
    <col min="2057" max="2057" width="7.59765625" style="154" bestFit="1" customWidth="1"/>
    <col min="2058" max="2058" width="7.19921875" style="154" bestFit="1" customWidth="1"/>
    <col min="2059" max="2059" width="5.3984375" style="154" bestFit="1" customWidth="1"/>
    <col min="2060" max="2060" width="30.59765625" style="154" bestFit="1" customWidth="1"/>
    <col min="2061" max="2061" width="18.59765625" style="154" bestFit="1" customWidth="1"/>
    <col min="2062" max="2062" width="9.19921875" style="154" bestFit="1" customWidth="1"/>
    <col min="2063" max="2063" width="12" style="154" bestFit="1" customWidth="1"/>
    <col min="2064" max="2064" width="29.19921875" style="154" bestFit="1" customWidth="1"/>
    <col min="2065" max="2304" width="9.19921875" style="154"/>
    <col min="2305" max="2305" width="9.19921875" style="154" bestFit="1" customWidth="1"/>
    <col min="2306" max="2307" width="15.796875" style="154" bestFit="1" customWidth="1"/>
    <col min="2308" max="2308" width="10.796875" style="154" bestFit="1" customWidth="1"/>
    <col min="2309" max="2309" width="6.59765625" style="154" bestFit="1" customWidth="1"/>
    <col min="2310" max="2310" width="7.796875" style="154" bestFit="1" customWidth="1"/>
    <col min="2311" max="2311" width="9.3984375" style="154" bestFit="1" customWidth="1"/>
    <col min="2312" max="2312" width="10" style="154" bestFit="1" customWidth="1"/>
    <col min="2313" max="2313" width="7.59765625" style="154" bestFit="1" customWidth="1"/>
    <col min="2314" max="2314" width="7.19921875" style="154" bestFit="1" customWidth="1"/>
    <col min="2315" max="2315" width="5.3984375" style="154" bestFit="1" customWidth="1"/>
    <col min="2316" max="2316" width="30.59765625" style="154" bestFit="1" customWidth="1"/>
    <col min="2317" max="2317" width="18.59765625" style="154" bestFit="1" customWidth="1"/>
    <col min="2318" max="2318" width="9.19921875" style="154" bestFit="1" customWidth="1"/>
    <col min="2319" max="2319" width="12" style="154" bestFit="1" customWidth="1"/>
    <col min="2320" max="2320" width="29.19921875" style="154" bestFit="1" customWidth="1"/>
    <col min="2321" max="2560" width="9.19921875" style="154"/>
    <col min="2561" max="2561" width="9.19921875" style="154" bestFit="1" customWidth="1"/>
    <col min="2562" max="2563" width="15.796875" style="154" bestFit="1" customWidth="1"/>
    <col min="2564" max="2564" width="10.796875" style="154" bestFit="1" customWidth="1"/>
    <col min="2565" max="2565" width="6.59765625" style="154" bestFit="1" customWidth="1"/>
    <col min="2566" max="2566" width="7.796875" style="154" bestFit="1" customWidth="1"/>
    <col min="2567" max="2567" width="9.3984375" style="154" bestFit="1" customWidth="1"/>
    <col min="2568" max="2568" width="10" style="154" bestFit="1" customWidth="1"/>
    <col min="2569" max="2569" width="7.59765625" style="154" bestFit="1" customWidth="1"/>
    <col min="2570" max="2570" width="7.19921875" style="154" bestFit="1" customWidth="1"/>
    <col min="2571" max="2571" width="5.3984375" style="154" bestFit="1" customWidth="1"/>
    <col min="2572" max="2572" width="30.59765625" style="154" bestFit="1" customWidth="1"/>
    <col min="2573" max="2573" width="18.59765625" style="154" bestFit="1" customWidth="1"/>
    <col min="2574" max="2574" width="9.19921875" style="154" bestFit="1" customWidth="1"/>
    <col min="2575" max="2575" width="12" style="154" bestFit="1" customWidth="1"/>
    <col min="2576" max="2576" width="29.19921875" style="154" bestFit="1" customWidth="1"/>
    <col min="2577" max="2816" width="9.19921875" style="154"/>
    <col min="2817" max="2817" width="9.19921875" style="154" bestFit="1" customWidth="1"/>
    <col min="2818" max="2819" width="15.796875" style="154" bestFit="1" customWidth="1"/>
    <col min="2820" max="2820" width="10.796875" style="154" bestFit="1" customWidth="1"/>
    <col min="2821" max="2821" width="6.59765625" style="154" bestFit="1" customWidth="1"/>
    <col min="2822" max="2822" width="7.796875" style="154" bestFit="1" customWidth="1"/>
    <col min="2823" max="2823" width="9.3984375" style="154" bestFit="1" customWidth="1"/>
    <col min="2824" max="2824" width="10" style="154" bestFit="1" customWidth="1"/>
    <col min="2825" max="2825" width="7.59765625" style="154" bestFit="1" customWidth="1"/>
    <col min="2826" max="2826" width="7.19921875" style="154" bestFit="1" customWidth="1"/>
    <col min="2827" max="2827" width="5.3984375" style="154" bestFit="1" customWidth="1"/>
    <col min="2828" max="2828" width="30.59765625" style="154" bestFit="1" customWidth="1"/>
    <col min="2829" max="2829" width="18.59765625" style="154" bestFit="1" customWidth="1"/>
    <col min="2830" max="2830" width="9.19921875" style="154" bestFit="1" customWidth="1"/>
    <col min="2831" max="2831" width="12" style="154" bestFit="1" customWidth="1"/>
    <col min="2832" max="2832" width="29.19921875" style="154" bestFit="1" customWidth="1"/>
    <col min="2833" max="3072" width="9.19921875" style="154"/>
    <col min="3073" max="3073" width="9.19921875" style="154" bestFit="1" customWidth="1"/>
    <col min="3074" max="3075" width="15.796875" style="154" bestFit="1" customWidth="1"/>
    <col min="3076" max="3076" width="10.796875" style="154" bestFit="1" customWidth="1"/>
    <col min="3077" max="3077" width="6.59765625" style="154" bestFit="1" customWidth="1"/>
    <col min="3078" max="3078" width="7.796875" style="154" bestFit="1" customWidth="1"/>
    <col min="3079" max="3079" width="9.3984375" style="154" bestFit="1" customWidth="1"/>
    <col min="3080" max="3080" width="10" style="154" bestFit="1" customWidth="1"/>
    <col min="3081" max="3081" width="7.59765625" style="154" bestFit="1" customWidth="1"/>
    <col min="3082" max="3082" width="7.19921875" style="154" bestFit="1" customWidth="1"/>
    <col min="3083" max="3083" width="5.3984375" style="154" bestFit="1" customWidth="1"/>
    <col min="3084" max="3084" width="30.59765625" style="154" bestFit="1" customWidth="1"/>
    <col min="3085" max="3085" width="18.59765625" style="154" bestFit="1" customWidth="1"/>
    <col min="3086" max="3086" width="9.19921875" style="154" bestFit="1" customWidth="1"/>
    <col min="3087" max="3087" width="12" style="154" bestFit="1" customWidth="1"/>
    <col min="3088" max="3088" width="29.19921875" style="154" bestFit="1" customWidth="1"/>
    <col min="3089" max="3328" width="9.19921875" style="154"/>
    <col min="3329" max="3329" width="9.19921875" style="154" bestFit="1" customWidth="1"/>
    <col min="3330" max="3331" width="15.796875" style="154" bestFit="1" customWidth="1"/>
    <col min="3332" max="3332" width="10.796875" style="154" bestFit="1" customWidth="1"/>
    <col min="3333" max="3333" width="6.59765625" style="154" bestFit="1" customWidth="1"/>
    <col min="3334" max="3334" width="7.796875" style="154" bestFit="1" customWidth="1"/>
    <col min="3335" max="3335" width="9.3984375" style="154" bestFit="1" customWidth="1"/>
    <col min="3336" max="3336" width="10" style="154" bestFit="1" customWidth="1"/>
    <col min="3337" max="3337" width="7.59765625" style="154" bestFit="1" customWidth="1"/>
    <col min="3338" max="3338" width="7.19921875" style="154" bestFit="1" customWidth="1"/>
    <col min="3339" max="3339" width="5.3984375" style="154" bestFit="1" customWidth="1"/>
    <col min="3340" max="3340" width="30.59765625" style="154" bestFit="1" customWidth="1"/>
    <col min="3341" max="3341" width="18.59765625" style="154" bestFit="1" customWidth="1"/>
    <col min="3342" max="3342" width="9.19921875" style="154" bestFit="1" customWidth="1"/>
    <col min="3343" max="3343" width="12" style="154" bestFit="1" customWidth="1"/>
    <col min="3344" max="3344" width="29.19921875" style="154" bestFit="1" customWidth="1"/>
    <col min="3345" max="3584" width="9.19921875" style="154"/>
    <col min="3585" max="3585" width="9.19921875" style="154" bestFit="1" customWidth="1"/>
    <col min="3586" max="3587" width="15.796875" style="154" bestFit="1" customWidth="1"/>
    <col min="3588" max="3588" width="10.796875" style="154" bestFit="1" customWidth="1"/>
    <col min="3589" max="3589" width="6.59765625" style="154" bestFit="1" customWidth="1"/>
    <col min="3590" max="3590" width="7.796875" style="154" bestFit="1" customWidth="1"/>
    <col min="3591" max="3591" width="9.3984375" style="154" bestFit="1" customWidth="1"/>
    <col min="3592" max="3592" width="10" style="154" bestFit="1" customWidth="1"/>
    <col min="3593" max="3593" width="7.59765625" style="154" bestFit="1" customWidth="1"/>
    <col min="3594" max="3594" width="7.19921875" style="154" bestFit="1" customWidth="1"/>
    <col min="3595" max="3595" width="5.3984375" style="154" bestFit="1" customWidth="1"/>
    <col min="3596" max="3596" width="30.59765625" style="154" bestFit="1" customWidth="1"/>
    <col min="3597" max="3597" width="18.59765625" style="154" bestFit="1" customWidth="1"/>
    <col min="3598" max="3598" width="9.19921875" style="154" bestFit="1" customWidth="1"/>
    <col min="3599" max="3599" width="12" style="154" bestFit="1" customWidth="1"/>
    <col min="3600" max="3600" width="29.19921875" style="154" bestFit="1" customWidth="1"/>
    <col min="3601" max="3840" width="9.19921875" style="154"/>
    <col min="3841" max="3841" width="9.19921875" style="154" bestFit="1" customWidth="1"/>
    <col min="3842" max="3843" width="15.796875" style="154" bestFit="1" customWidth="1"/>
    <col min="3844" max="3844" width="10.796875" style="154" bestFit="1" customWidth="1"/>
    <col min="3845" max="3845" width="6.59765625" style="154" bestFit="1" customWidth="1"/>
    <col min="3846" max="3846" width="7.796875" style="154" bestFit="1" customWidth="1"/>
    <col min="3847" max="3847" width="9.3984375" style="154" bestFit="1" customWidth="1"/>
    <col min="3848" max="3848" width="10" style="154" bestFit="1" customWidth="1"/>
    <col min="3849" max="3849" width="7.59765625" style="154" bestFit="1" customWidth="1"/>
    <col min="3850" max="3850" width="7.19921875" style="154" bestFit="1" customWidth="1"/>
    <col min="3851" max="3851" width="5.3984375" style="154" bestFit="1" customWidth="1"/>
    <col min="3852" max="3852" width="30.59765625" style="154" bestFit="1" customWidth="1"/>
    <col min="3853" max="3853" width="18.59765625" style="154" bestFit="1" customWidth="1"/>
    <col min="3854" max="3854" width="9.19921875" style="154" bestFit="1" customWidth="1"/>
    <col min="3855" max="3855" width="12" style="154" bestFit="1" customWidth="1"/>
    <col min="3856" max="3856" width="29.19921875" style="154" bestFit="1" customWidth="1"/>
    <col min="3857" max="4096" width="9.19921875" style="154"/>
    <col min="4097" max="4097" width="9.19921875" style="154" bestFit="1" customWidth="1"/>
    <col min="4098" max="4099" width="15.796875" style="154" bestFit="1" customWidth="1"/>
    <col min="4100" max="4100" width="10.796875" style="154" bestFit="1" customWidth="1"/>
    <col min="4101" max="4101" width="6.59765625" style="154" bestFit="1" customWidth="1"/>
    <col min="4102" max="4102" width="7.796875" style="154" bestFit="1" customWidth="1"/>
    <col min="4103" max="4103" width="9.3984375" style="154" bestFit="1" customWidth="1"/>
    <col min="4104" max="4104" width="10" style="154" bestFit="1" customWidth="1"/>
    <col min="4105" max="4105" width="7.59765625" style="154" bestFit="1" customWidth="1"/>
    <col min="4106" max="4106" width="7.19921875" style="154" bestFit="1" customWidth="1"/>
    <col min="4107" max="4107" width="5.3984375" style="154" bestFit="1" customWidth="1"/>
    <col min="4108" max="4108" width="30.59765625" style="154" bestFit="1" customWidth="1"/>
    <col min="4109" max="4109" width="18.59765625" style="154" bestFit="1" customWidth="1"/>
    <col min="4110" max="4110" width="9.19921875" style="154" bestFit="1" customWidth="1"/>
    <col min="4111" max="4111" width="12" style="154" bestFit="1" customWidth="1"/>
    <col min="4112" max="4112" width="29.19921875" style="154" bestFit="1" customWidth="1"/>
    <col min="4113" max="4352" width="9.19921875" style="154"/>
    <col min="4353" max="4353" width="9.19921875" style="154" bestFit="1" customWidth="1"/>
    <col min="4354" max="4355" width="15.796875" style="154" bestFit="1" customWidth="1"/>
    <col min="4356" max="4356" width="10.796875" style="154" bestFit="1" customWidth="1"/>
    <col min="4357" max="4357" width="6.59765625" style="154" bestFit="1" customWidth="1"/>
    <col min="4358" max="4358" width="7.796875" style="154" bestFit="1" customWidth="1"/>
    <col min="4359" max="4359" width="9.3984375" style="154" bestFit="1" customWidth="1"/>
    <col min="4360" max="4360" width="10" style="154" bestFit="1" customWidth="1"/>
    <col min="4361" max="4361" width="7.59765625" style="154" bestFit="1" customWidth="1"/>
    <col min="4362" max="4362" width="7.19921875" style="154" bestFit="1" customWidth="1"/>
    <col min="4363" max="4363" width="5.3984375" style="154" bestFit="1" customWidth="1"/>
    <col min="4364" max="4364" width="30.59765625" style="154" bestFit="1" customWidth="1"/>
    <col min="4365" max="4365" width="18.59765625" style="154" bestFit="1" customWidth="1"/>
    <col min="4366" max="4366" width="9.19921875" style="154" bestFit="1" customWidth="1"/>
    <col min="4367" max="4367" width="12" style="154" bestFit="1" customWidth="1"/>
    <col min="4368" max="4368" width="29.19921875" style="154" bestFit="1" customWidth="1"/>
    <col min="4369" max="4608" width="9.19921875" style="154"/>
    <col min="4609" max="4609" width="9.19921875" style="154" bestFit="1" customWidth="1"/>
    <col min="4610" max="4611" width="15.796875" style="154" bestFit="1" customWidth="1"/>
    <col min="4612" max="4612" width="10.796875" style="154" bestFit="1" customWidth="1"/>
    <col min="4613" max="4613" width="6.59765625" style="154" bestFit="1" customWidth="1"/>
    <col min="4614" max="4614" width="7.796875" style="154" bestFit="1" customWidth="1"/>
    <col min="4615" max="4615" width="9.3984375" style="154" bestFit="1" customWidth="1"/>
    <col min="4616" max="4616" width="10" style="154" bestFit="1" customWidth="1"/>
    <col min="4617" max="4617" width="7.59765625" style="154" bestFit="1" customWidth="1"/>
    <col min="4618" max="4618" width="7.19921875" style="154" bestFit="1" customWidth="1"/>
    <col min="4619" max="4619" width="5.3984375" style="154" bestFit="1" customWidth="1"/>
    <col min="4620" max="4620" width="30.59765625" style="154" bestFit="1" customWidth="1"/>
    <col min="4621" max="4621" width="18.59765625" style="154" bestFit="1" customWidth="1"/>
    <col min="4622" max="4622" width="9.19921875" style="154" bestFit="1" customWidth="1"/>
    <col min="4623" max="4623" width="12" style="154" bestFit="1" customWidth="1"/>
    <col min="4624" max="4624" width="29.19921875" style="154" bestFit="1" customWidth="1"/>
    <col min="4625" max="4864" width="9.19921875" style="154"/>
    <col min="4865" max="4865" width="9.19921875" style="154" bestFit="1" customWidth="1"/>
    <col min="4866" max="4867" width="15.796875" style="154" bestFit="1" customWidth="1"/>
    <col min="4868" max="4868" width="10.796875" style="154" bestFit="1" customWidth="1"/>
    <col min="4869" max="4869" width="6.59765625" style="154" bestFit="1" customWidth="1"/>
    <col min="4870" max="4870" width="7.796875" style="154" bestFit="1" customWidth="1"/>
    <col min="4871" max="4871" width="9.3984375" style="154" bestFit="1" customWidth="1"/>
    <col min="4872" max="4872" width="10" style="154" bestFit="1" customWidth="1"/>
    <col min="4873" max="4873" width="7.59765625" style="154" bestFit="1" customWidth="1"/>
    <col min="4874" max="4874" width="7.19921875" style="154" bestFit="1" customWidth="1"/>
    <col min="4875" max="4875" width="5.3984375" style="154" bestFit="1" customWidth="1"/>
    <col min="4876" max="4876" width="30.59765625" style="154" bestFit="1" customWidth="1"/>
    <col min="4877" max="4877" width="18.59765625" style="154" bestFit="1" customWidth="1"/>
    <col min="4878" max="4878" width="9.19921875" style="154" bestFit="1" customWidth="1"/>
    <col min="4879" max="4879" width="12" style="154" bestFit="1" customWidth="1"/>
    <col min="4880" max="4880" width="29.19921875" style="154" bestFit="1" customWidth="1"/>
    <col min="4881" max="5120" width="9.19921875" style="154"/>
    <col min="5121" max="5121" width="9.19921875" style="154" bestFit="1" customWidth="1"/>
    <col min="5122" max="5123" width="15.796875" style="154" bestFit="1" customWidth="1"/>
    <col min="5124" max="5124" width="10.796875" style="154" bestFit="1" customWidth="1"/>
    <col min="5125" max="5125" width="6.59765625" style="154" bestFit="1" customWidth="1"/>
    <col min="5126" max="5126" width="7.796875" style="154" bestFit="1" customWidth="1"/>
    <col min="5127" max="5127" width="9.3984375" style="154" bestFit="1" customWidth="1"/>
    <col min="5128" max="5128" width="10" style="154" bestFit="1" customWidth="1"/>
    <col min="5129" max="5129" width="7.59765625" style="154" bestFit="1" customWidth="1"/>
    <col min="5130" max="5130" width="7.19921875" style="154" bestFit="1" customWidth="1"/>
    <col min="5131" max="5131" width="5.3984375" style="154" bestFit="1" customWidth="1"/>
    <col min="5132" max="5132" width="30.59765625" style="154" bestFit="1" customWidth="1"/>
    <col min="5133" max="5133" width="18.59765625" style="154" bestFit="1" customWidth="1"/>
    <col min="5134" max="5134" width="9.19921875" style="154" bestFit="1" customWidth="1"/>
    <col min="5135" max="5135" width="12" style="154" bestFit="1" customWidth="1"/>
    <col min="5136" max="5136" width="29.19921875" style="154" bestFit="1" customWidth="1"/>
    <col min="5137" max="5376" width="9.19921875" style="154"/>
    <col min="5377" max="5377" width="9.19921875" style="154" bestFit="1" customWidth="1"/>
    <col min="5378" max="5379" width="15.796875" style="154" bestFit="1" customWidth="1"/>
    <col min="5380" max="5380" width="10.796875" style="154" bestFit="1" customWidth="1"/>
    <col min="5381" max="5381" width="6.59765625" style="154" bestFit="1" customWidth="1"/>
    <col min="5382" max="5382" width="7.796875" style="154" bestFit="1" customWidth="1"/>
    <col min="5383" max="5383" width="9.3984375" style="154" bestFit="1" customWidth="1"/>
    <col min="5384" max="5384" width="10" style="154" bestFit="1" customWidth="1"/>
    <col min="5385" max="5385" width="7.59765625" style="154" bestFit="1" customWidth="1"/>
    <col min="5386" max="5386" width="7.19921875" style="154" bestFit="1" customWidth="1"/>
    <col min="5387" max="5387" width="5.3984375" style="154" bestFit="1" customWidth="1"/>
    <col min="5388" max="5388" width="30.59765625" style="154" bestFit="1" customWidth="1"/>
    <col min="5389" max="5389" width="18.59765625" style="154" bestFit="1" customWidth="1"/>
    <col min="5390" max="5390" width="9.19921875" style="154" bestFit="1" customWidth="1"/>
    <col min="5391" max="5391" width="12" style="154" bestFit="1" customWidth="1"/>
    <col min="5392" max="5392" width="29.19921875" style="154" bestFit="1" customWidth="1"/>
    <col min="5393" max="5632" width="9.19921875" style="154"/>
    <col min="5633" max="5633" width="9.19921875" style="154" bestFit="1" customWidth="1"/>
    <col min="5634" max="5635" width="15.796875" style="154" bestFit="1" customWidth="1"/>
    <col min="5636" max="5636" width="10.796875" style="154" bestFit="1" customWidth="1"/>
    <col min="5637" max="5637" width="6.59765625" style="154" bestFit="1" customWidth="1"/>
    <col min="5638" max="5638" width="7.796875" style="154" bestFit="1" customWidth="1"/>
    <col min="5639" max="5639" width="9.3984375" style="154" bestFit="1" customWidth="1"/>
    <col min="5640" max="5640" width="10" style="154" bestFit="1" customWidth="1"/>
    <col min="5641" max="5641" width="7.59765625" style="154" bestFit="1" customWidth="1"/>
    <col min="5642" max="5642" width="7.19921875" style="154" bestFit="1" customWidth="1"/>
    <col min="5643" max="5643" width="5.3984375" style="154" bestFit="1" customWidth="1"/>
    <col min="5644" max="5644" width="30.59765625" style="154" bestFit="1" customWidth="1"/>
    <col min="5645" max="5645" width="18.59765625" style="154" bestFit="1" customWidth="1"/>
    <col min="5646" max="5646" width="9.19921875" style="154" bestFit="1" customWidth="1"/>
    <col min="5647" max="5647" width="12" style="154" bestFit="1" customWidth="1"/>
    <col min="5648" max="5648" width="29.19921875" style="154" bestFit="1" customWidth="1"/>
    <col min="5649" max="5888" width="9.19921875" style="154"/>
    <col min="5889" max="5889" width="9.19921875" style="154" bestFit="1" customWidth="1"/>
    <col min="5890" max="5891" width="15.796875" style="154" bestFit="1" customWidth="1"/>
    <col min="5892" max="5892" width="10.796875" style="154" bestFit="1" customWidth="1"/>
    <col min="5893" max="5893" width="6.59765625" style="154" bestFit="1" customWidth="1"/>
    <col min="5894" max="5894" width="7.796875" style="154" bestFit="1" customWidth="1"/>
    <col min="5895" max="5895" width="9.3984375" style="154" bestFit="1" customWidth="1"/>
    <col min="5896" max="5896" width="10" style="154" bestFit="1" customWidth="1"/>
    <col min="5897" max="5897" width="7.59765625" style="154" bestFit="1" customWidth="1"/>
    <col min="5898" max="5898" width="7.19921875" style="154" bestFit="1" customWidth="1"/>
    <col min="5899" max="5899" width="5.3984375" style="154" bestFit="1" customWidth="1"/>
    <col min="5900" max="5900" width="30.59765625" style="154" bestFit="1" customWidth="1"/>
    <col min="5901" max="5901" width="18.59765625" style="154" bestFit="1" customWidth="1"/>
    <col min="5902" max="5902" width="9.19921875" style="154" bestFit="1" customWidth="1"/>
    <col min="5903" max="5903" width="12" style="154" bestFit="1" customWidth="1"/>
    <col min="5904" max="5904" width="29.19921875" style="154" bestFit="1" customWidth="1"/>
    <col min="5905" max="6144" width="9.19921875" style="154"/>
    <col min="6145" max="6145" width="9.19921875" style="154" bestFit="1" customWidth="1"/>
    <col min="6146" max="6147" width="15.796875" style="154" bestFit="1" customWidth="1"/>
    <col min="6148" max="6148" width="10.796875" style="154" bestFit="1" customWidth="1"/>
    <col min="6149" max="6149" width="6.59765625" style="154" bestFit="1" customWidth="1"/>
    <col min="6150" max="6150" width="7.796875" style="154" bestFit="1" customWidth="1"/>
    <col min="6151" max="6151" width="9.3984375" style="154" bestFit="1" customWidth="1"/>
    <col min="6152" max="6152" width="10" style="154" bestFit="1" customWidth="1"/>
    <col min="6153" max="6153" width="7.59765625" style="154" bestFit="1" customWidth="1"/>
    <col min="6154" max="6154" width="7.19921875" style="154" bestFit="1" customWidth="1"/>
    <col min="6155" max="6155" width="5.3984375" style="154" bestFit="1" customWidth="1"/>
    <col min="6156" max="6156" width="30.59765625" style="154" bestFit="1" customWidth="1"/>
    <col min="6157" max="6157" width="18.59765625" style="154" bestFit="1" customWidth="1"/>
    <col min="6158" max="6158" width="9.19921875" style="154" bestFit="1" customWidth="1"/>
    <col min="6159" max="6159" width="12" style="154" bestFit="1" customWidth="1"/>
    <col min="6160" max="6160" width="29.19921875" style="154" bestFit="1" customWidth="1"/>
    <col min="6161" max="6400" width="9.19921875" style="154"/>
    <col min="6401" max="6401" width="9.19921875" style="154" bestFit="1" customWidth="1"/>
    <col min="6402" max="6403" width="15.796875" style="154" bestFit="1" customWidth="1"/>
    <col min="6404" max="6404" width="10.796875" style="154" bestFit="1" customWidth="1"/>
    <col min="6405" max="6405" width="6.59765625" style="154" bestFit="1" customWidth="1"/>
    <col min="6406" max="6406" width="7.796875" style="154" bestFit="1" customWidth="1"/>
    <col min="6407" max="6407" width="9.3984375" style="154" bestFit="1" customWidth="1"/>
    <col min="6408" max="6408" width="10" style="154" bestFit="1" customWidth="1"/>
    <col min="6409" max="6409" width="7.59765625" style="154" bestFit="1" customWidth="1"/>
    <col min="6410" max="6410" width="7.19921875" style="154" bestFit="1" customWidth="1"/>
    <col min="6411" max="6411" width="5.3984375" style="154" bestFit="1" customWidth="1"/>
    <col min="6412" max="6412" width="30.59765625" style="154" bestFit="1" customWidth="1"/>
    <col min="6413" max="6413" width="18.59765625" style="154" bestFit="1" customWidth="1"/>
    <col min="6414" max="6414" width="9.19921875" style="154" bestFit="1" customWidth="1"/>
    <col min="6415" max="6415" width="12" style="154" bestFit="1" customWidth="1"/>
    <col min="6416" max="6416" width="29.19921875" style="154" bestFit="1" customWidth="1"/>
    <col min="6417" max="6656" width="9.19921875" style="154"/>
    <col min="6657" max="6657" width="9.19921875" style="154" bestFit="1" customWidth="1"/>
    <col min="6658" max="6659" width="15.796875" style="154" bestFit="1" customWidth="1"/>
    <col min="6660" max="6660" width="10.796875" style="154" bestFit="1" customWidth="1"/>
    <col min="6661" max="6661" width="6.59765625" style="154" bestFit="1" customWidth="1"/>
    <col min="6662" max="6662" width="7.796875" style="154" bestFit="1" customWidth="1"/>
    <col min="6663" max="6663" width="9.3984375" style="154" bestFit="1" customWidth="1"/>
    <col min="6664" max="6664" width="10" style="154" bestFit="1" customWidth="1"/>
    <col min="6665" max="6665" width="7.59765625" style="154" bestFit="1" customWidth="1"/>
    <col min="6666" max="6666" width="7.19921875" style="154" bestFit="1" customWidth="1"/>
    <col min="6667" max="6667" width="5.3984375" style="154" bestFit="1" customWidth="1"/>
    <col min="6668" max="6668" width="30.59765625" style="154" bestFit="1" customWidth="1"/>
    <col min="6669" max="6669" width="18.59765625" style="154" bestFit="1" customWidth="1"/>
    <col min="6670" max="6670" width="9.19921875" style="154" bestFit="1" customWidth="1"/>
    <col min="6671" max="6671" width="12" style="154" bestFit="1" customWidth="1"/>
    <col min="6672" max="6672" width="29.19921875" style="154" bestFit="1" customWidth="1"/>
    <col min="6673" max="6912" width="9.19921875" style="154"/>
    <col min="6913" max="6913" width="9.19921875" style="154" bestFit="1" customWidth="1"/>
    <col min="6914" max="6915" width="15.796875" style="154" bestFit="1" customWidth="1"/>
    <col min="6916" max="6916" width="10.796875" style="154" bestFit="1" customWidth="1"/>
    <col min="6917" max="6917" width="6.59765625" style="154" bestFit="1" customWidth="1"/>
    <col min="6918" max="6918" width="7.796875" style="154" bestFit="1" customWidth="1"/>
    <col min="6919" max="6919" width="9.3984375" style="154" bestFit="1" customWidth="1"/>
    <col min="6920" max="6920" width="10" style="154" bestFit="1" customWidth="1"/>
    <col min="6921" max="6921" width="7.59765625" style="154" bestFit="1" customWidth="1"/>
    <col min="6922" max="6922" width="7.19921875" style="154" bestFit="1" customWidth="1"/>
    <col min="6923" max="6923" width="5.3984375" style="154" bestFit="1" customWidth="1"/>
    <col min="6924" max="6924" width="30.59765625" style="154" bestFit="1" customWidth="1"/>
    <col min="6925" max="6925" width="18.59765625" style="154" bestFit="1" customWidth="1"/>
    <col min="6926" max="6926" width="9.19921875" style="154" bestFit="1" customWidth="1"/>
    <col min="6927" max="6927" width="12" style="154" bestFit="1" customWidth="1"/>
    <col min="6928" max="6928" width="29.19921875" style="154" bestFit="1" customWidth="1"/>
    <col min="6929" max="7168" width="9.19921875" style="154"/>
    <col min="7169" max="7169" width="9.19921875" style="154" bestFit="1" customWidth="1"/>
    <col min="7170" max="7171" width="15.796875" style="154" bestFit="1" customWidth="1"/>
    <col min="7172" max="7172" width="10.796875" style="154" bestFit="1" customWidth="1"/>
    <col min="7173" max="7173" width="6.59765625" style="154" bestFit="1" customWidth="1"/>
    <col min="7174" max="7174" width="7.796875" style="154" bestFit="1" customWidth="1"/>
    <col min="7175" max="7175" width="9.3984375" style="154" bestFit="1" customWidth="1"/>
    <col min="7176" max="7176" width="10" style="154" bestFit="1" customWidth="1"/>
    <col min="7177" max="7177" width="7.59765625" style="154" bestFit="1" customWidth="1"/>
    <col min="7178" max="7178" width="7.19921875" style="154" bestFit="1" customWidth="1"/>
    <col min="7179" max="7179" width="5.3984375" style="154" bestFit="1" customWidth="1"/>
    <col min="7180" max="7180" width="30.59765625" style="154" bestFit="1" customWidth="1"/>
    <col min="7181" max="7181" width="18.59765625" style="154" bestFit="1" customWidth="1"/>
    <col min="7182" max="7182" width="9.19921875" style="154" bestFit="1" customWidth="1"/>
    <col min="7183" max="7183" width="12" style="154" bestFit="1" customWidth="1"/>
    <col min="7184" max="7184" width="29.19921875" style="154" bestFit="1" customWidth="1"/>
    <col min="7185" max="7424" width="9.19921875" style="154"/>
    <col min="7425" max="7425" width="9.19921875" style="154" bestFit="1" customWidth="1"/>
    <col min="7426" max="7427" width="15.796875" style="154" bestFit="1" customWidth="1"/>
    <col min="7428" max="7428" width="10.796875" style="154" bestFit="1" customWidth="1"/>
    <col min="7429" max="7429" width="6.59765625" style="154" bestFit="1" customWidth="1"/>
    <col min="7430" max="7430" width="7.796875" style="154" bestFit="1" customWidth="1"/>
    <col min="7431" max="7431" width="9.3984375" style="154" bestFit="1" customWidth="1"/>
    <col min="7432" max="7432" width="10" style="154" bestFit="1" customWidth="1"/>
    <col min="7433" max="7433" width="7.59765625" style="154" bestFit="1" customWidth="1"/>
    <col min="7434" max="7434" width="7.19921875" style="154" bestFit="1" customWidth="1"/>
    <col min="7435" max="7435" width="5.3984375" style="154" bestFit="1" customWidth="1"/>
    <col min="7436" max="7436" width="30.59765625" style="154" bestFit="1" customWidth="1"/>
    <col min="7437" max="7437" width="18.59765625" style="154" bestFit="1" customWidth="1"/>
    <col min="7438" max="7438" width="9.19921875" style="154" bestFit="1" customWidth="1"/>
    <col min="7439" max="7439" width="12" style="154" bestFit="1" customWidth="1"/>
    <col min="7440" max="7440" width="29.19921875" style="154" bestFit="1" customWidth="1"/>
    <col min="7441" max="7680" width="9.19921875" style="154"/>
    <col min="7681" max="7681" width="9.19921875" style="154" bestFit="1" customWidth="1"/>
    <col min="7682" max="7683" width="15.796875" style="154" bestFit="1" customWidth="1"/>
    <col min="7684" max="7684" width="10.796875" style="154" bestFit="1" customWidth="1"/>
    <col min="7685" max="7685" width="6.59765625" style="154" bestFit="1" customWidth="1"/>
    <col min="7686" max="7686" width="7.796875" style="154" bestFit="1" customWidth="1"/>
    <col min="7687" max="7687" width="9.3984375" style="154" bestFit="1" customWidth="1"/>
    <col min="7688" max="7688" width="10" style="154" bestFit="1" customWidth="1"/>
    <col min="7689" max="7689" width="7.59765625" style="154" bestFit="1" customWidth="1"/>
    <col min="7690" max="7690" width="7.19921875" style="154" bestFit="1" customWidth="1"/>
    <col min="7691" max="7691" width="5.3984375" style="154" bestFit="1" customWidth="1"/>
    <col min="7692" max="7692" width="30.59765625" style="154" bestFit="1" customWidth="1"/>
    <col min="7693" max="7693" width="18.59765625" style="154" bestFit="1" customWidth="1"/>
    <col min="7694" max="7694" width="9.19921875" style="154" bestFit="1" customWidth="1"/>
    <col min="7695" max="7695" width="12" style="154" bestFit="1" customWidth="1"/>
    <col min="7696" max="7696" width="29.19921875" style="154" bestFit="1" customWidth="1"/>
    <col min="7697" max="7936" width="9.19921875" style="154"/>
    <col min="7937" max="7937" width="9.19921875" style="154" bestFit="1" customWidth="1"/>
    <col min="7938" max="7939" width="15.796875" style="154" bestFit="1" customWidth="1"/>
    <col min="7940" max="7940" width="10.796875" style="154" bestFit="1" customWidth="1"/>
    <col min="7941" max="7941" width="6.59765625" style="154" bestFit="1" customWidth="1"/>
    <col min="7942" max="7942" width="7.796875" style="154" bestFit="1" customWidth="1"/>
    <col min="7943" max="7943" width="9.3984375" style="154" bestFit="1" customWidth="1"/>
    <col min="7944" max="7944" width="10" style="154" bestFit="1" customWidth="1"/>
    <col min="7945" max="7945" width="7.59765625" style="154" bestFit="1" customWidth="1"/>
    <col min="7946" max="7946" width="7.19921875" style="154" bestFit="1" customWidth="1"/>
    <col min="7947" max="7947" width="5.3984375" style="154" bestFit="1" customWidth="1"/>
    <col min="7948" max="7948" width="30.59765625" style="154" bestFit="1" customWidth="1"/>
    <col min="7949" max="7949" width="18.59765625" style="154" bestFit="1" customWidth="1"/>
    <col min="7950" max="7950" width="9.19921875" style="154" bestFit="1" customWidth="1"/>
    <col min="7951" max="7951" width="12" style="154" bestFit="1" customWidth="1"/>
    <col min="7952" max="7952" width="29.19921875" style="154" bestFit="1" customWidth="1"/>
    <col min="7953" max="8192" width="9.19921875" style="154"/>
    <col min="8193" max="8193" width="9.19921875" style="154" bestFit="1" customWidth="1"/>
    <col min="8194" max="8195" width="15.796875" style="154" bestFit="1" customWidth="1"/>
    <col min="8196" max="8196" width="10.796875" style="154" bestFit="1" customWidth="1"/>
    <col min="8197" max="8197" width="6.59765625" style="154" bestFit="1" customWidth="1"/>
    <col min="8198" max="8198" width="7.796875" style="154" bestFit="1" customWidth="1"/>
    <col min="8199" max="8199" width="9.3984375" style="154" bestFit="1" customWidth="1"/>
    <col min="8200" max="8200" width="10" style="154" bestFit="1" customWidth="1"/>
    <col min="8201" max="8201" width="7.59765625" style="154" bestFit="1" customWidth="1"/>
    <col min="8202" max="8202" width="7.19921875" style="154" bestFit="1" customWidth="1"/>
    <col min="8203" max="8203" width="5.3984375" style="154" bestFit="1" customWidth="1"/>
    <col min="8204" max="8204" width="30.59765625" style="154" bestFit="1" customWidth="1"/>
    <col min="8205" max="8205" width="18.59765625" style="154" bestFit="1" customWidth="1"/>
    <col min="8206" max="8206" width="9.19921875" style="154" bestFit="1" customWidth="1"/>
    <col min="8207" max="8207" width="12" style="154" bestFit="1" customWidth="1"/>
    <col min="8208" max="8208" width="29.19921875" style="154" bestFit="1" customWidth="1"/>
    <col min="8209" max="8448" width="9.19921875" style="154"/>
    <col min="8449" max="8449" width="9.19921875" style="154" bestFit="1" customWidth="1"/>
    <col min="8450" max="8451" width="15.796875" style="154" bestFit="1" customWidth="1"/>
    <col min="8452" max="8452" width="10.796875" style="154" bestFit="1" customWidth="1"/>
    <col min="8453" max="8453" width="6.59765625" style="154" bestFit="1" customWidth="1"/>
    <col min="8454" max="8454" width="7.796875" style="154" bestFit="1" customWidth="1"/>
    <col min="8455" max="8455" width="9.3984375" style="154" bestFit="1" customWidth="1"/>
    <col min="8456" max="8456" width="10" style="154" bestFit="1" customWidth="1"/>
    <col min="8457" max="8457" width="7.59765625" style="154" bestFit="1" customWidth="1"/>
    <col min="8458" max="8458" width="7.19921875" style="154" bestFit="1" customWidth="1"/>
    <col min="8459" max="8459" width="5.3984375" style="154" bestFit="1" customWidth="1"/>
    <col min="8460" max="8460" width="30.59765625" style="154" bestFit="1" customWidth="1"/>
    <col min="8461" max="8461" width="18.59765625" style="154" bestFit="1" customWidth="1"/>
    <col min="8462" max="8462" width="9.19921875" style="154" bestFit="1" customWidth="1"/>
    <col min="8463" max="8463" width="12" style="154" bestFit="1" customWidth="1"/>
    <col min="8464" max="8464" width="29.19921875" style="154" bestFit="1" customWidth="1"/>
    <col min="8465" max="8704" width="9.19921875" style="154"/>
    <col min="8705" max="8705" width="9.19921875" style="154" bestFit="1" customWidth="1"/>
    <col min="8706" max="8707" width="15.796875" style="154" bestFit="1" customWidth="1"/>
    <col min="8708" max="8708" width="10.796875" style="154" bestFit="1" customWidth="1"/>
    <col min="8709" max="8709" width="6.59765625" style="154" bestFit="1" customWidth="1"/>
    <col min="8710" max="8710" width="7.796875" style="154" bestFit="1" customWidth="1"/>
    <col min="8711" max="8711" width="9.3984375" style="154" bestFit="1" customWidth="1"/>
    <col min="8712" max="8712" width="10" style="154" bestFit="1" customWidth="1"/>
    <col min="8713" max="8713" width="7.59765625" style="154" bestFit="1" customWidth="1"/>
    <col min="8714" max="8714" width="7.19921875" style="154" bestFit="1" customWidth="1"/>
    <col min="8715" max="8715" width="5.3984375" style="154" bestFit="1" customWidth="1"/>
    <col min="8716" max="8716" width="30.59765625" style="154" bestFit="1" customWidth="1"/>
    <col min="8717" max="8717" width="18.59765625" style="154" bestFit="1" customWidth="1"/>
    <col min="8718" max="8718" width="9.19921875" style="154" bestFit="1" customWidth="1"/>
    <col min="8719" max="8719" width="12" style="154" bestFit="1" customWidth="1"/>
    <col min="8720" max="8720" width="29.19921875" style="154" bestFit="1" customWidth="1"/>
    <col min="8721" max="8960" width="9.19921875" style="154"/>
    <col min="8961" max="8961" width="9.19921875" style="154" bestFit="1" customWidth="1"/>
    <col min="8962" max="8963" width="15.796875" style="154" bestFit="1" customWidth="1"/>
    <col min="8964" max="8964" width="10.796875" style="154" bestFit="1" customWidth="1"/>
    <col min="8965" max="8965" width="6.59765625" style="154" bestFit="1" customWidth="1"/>
    <col min="8966" max="8966" width="7.796875" style="154" bestFit="1" customWidth="1"/>
    <col min="8967" max="8967" width="9.3984375" style="154" bestFit="1" customWidth="1"/>
    <col min="8968" max="8968" width="10" style="154" bestFit="1" customWidth="1"/>
    <col min="8969" max="8969" width="7.59765625" style="154" bestFit="1" customWidth="1"/>
    <col min="8970" max="8970" width="7.19921875" style="154" bestFit="1" customWidth="1"/>
    <col min="8971" max="8971" width="5.3984375" style="154" bestFit="1" customWidth="1"/>
    <col min="8972" max="8972" width="30.59765625" style="154" bestFit="1" customWidth="1"/>
    <col min="8973" max="8973" width="18.59765625" style="154" bestFit="1" customWidth="1"/>
    <col min="8974" max="8974" width="9.19921875" style="154" bestFit="1" customWidth="1"/>
    <col min="8975" max="8975" width="12" style="154" bestFit="1" customWidth="1"/>
    <col min="8976" max="8976" width="29.19921875" style="154" bestFit="1" customWidth="1"/>
    <col min="8977" max="9216" width="9.19921875" style="154"/>
    <col min="9217" max="9217" width="9.19921875" style="154" bestFit="1" customWidth="1"/>
    <col min="9218" max="9219" width="15.796875" style="154" bestFit="1" customWidth="1"/>
    <col min="9220" max="9220" width="10.796875" style="154" bestFit="1" customWidth="1"/>
    <col min="9221" max="9221" width="6.59765625" style="154" bestFit="1" customWidth="1"/>
    <col min="9222" max="9222" width="7.796875" style="154" bestFit="1" customWidth="1"/>
    <col min="9223" max="9223" width="9.3984375" style="154" bestFit="1" customWidth="1"/>
    <col min="9224" max="9224" width="10" style="154" bestFit="1" customWidth="1"/>
    <col min="9225" max="9225" width="7.59765625" style="154" bestFit="1" customWidth="1"/>
    <col min="9226" max="9226" width="7.19921875" style="154" bestFit="1" customWidth="1"/>
    <col min="9227" max="9227" width="5.3984375" style="154" bestFit="1" customWidth="1"/>
    <col min="9228" max="9228" width="30.59765625" style="154" bestFit="1" customWidth="1"/>
    <col min="9229" max="9229" width="18.59765625" style="154" bestFit="1" customWidth="1"/>
    <col min="9230" max="9230" width="9.19921875" style="154" bestFit="1" customWidth="1"/>
    <col min="9231" max="9231" width="12" style="154" bestFit="1" customWidth="1"/>
    <col min="9232" max="9232" width="29.19921875" style="154" bestFit="1" customWidth="1"/>
    <col min="9233" max="9472" width="9.19921875" style="154"/>
    <col min="9473" max="9473" width="9.19921875" style="154" bestFit="1" customWidth="1"/>
    <col min="9474" max="9475" width="15.796875" style="154" bestFit="1" customWidth="1"/>
    <col min="9476" max="9476" width="10.796875" style="154" bestFit="1" customWidth="1"/>
    <col min="9477" max="9477" width="6.59765625" style="154" bestFit="1" customWidth="1"/>
    <col min="9478" max="9478" width="7.796875" style="154" bestFit="1" customWidth="1"/>
    <col min="9479" max="9479" width="9.3984375" style="154" bestFit="1" customWidth="1"/>
    <col min="9480" max="9480" width="10" style="154" bestFit="1" customWidth="1"/>
    <col min="9481" max="9481" width="7.59765625" style="154" bestFit="1" customWidth="1"/>
    <col min="9482" max="9482" width="7.19921875" style="154" bestFit="1" customWidth="1"/>
    <col min="9483" max="9483" width="5.3984375" style="154" bestFit="1" customWidth="1"/>
    <col min="9484" max="9484" width="30.59765625" style="154" bestFit="1" customWidth="1"/>
    <col min="9485" max="9485" width="18.59765625" style="154" bestFit="1" customWidth="1"/>
    <col min="9486" max="9486" width="9.19921875" style="154" bestFit="1" customWidth="1"/>
    <col min="9487" max="9487" width="12" style="154" bestFit="1" customWidth="1"/>
    <col min="9488" max="9488" width="29.19921875" style="154" bestFit="1" customWidth="1"/>
    <col min="9489" max="9728" width="9.19921875" style="154"/>
    <col min="9729" max="9729" width="9.19921875" style="154" bestFit="1" customWidth="1"/>
    <col min="9730" max="9731" width="15.796875" style="154" bestFit="1" customWidth="1"/>
    <col min="9732" max="9732" width="10.796875" style="154" bestFit="1" customWidth="1"/>
    <col min="9733" max="9733" width="6.59765625" style="154" bestFit="1" customWidth="1"/>
    <col min="9734" max="9734" width="7.796875" style="154" bestFit="1" customWidth="1"/>
    <col min="9735" max="9735" width="9.3984375" style="154" bestFit="1" customWidth="1"/>
    <col min="9736" max="9736" width="10" style="154" bestFit="1" customWidth="1"/>
    <col min="9737" max="9737" width="7.59765625" style="154" bestFit="1" customWidth="1"/>
    <col min="9738" max="9738" width="7.19921875" style="154" bestFit="1" customWidth="1"/>
    <col min="9739" max="9739" width="5.3984375" style="154" bestFit="1" customWidth="1"/>
    <col min="9740" max="9740" width="30.59765625" style="154" bestFit="1" customWidth="1"/>
    <col min="9741" max="9741" width="18.59765625" style="154" bestFit="1" customWidth="1"/>
    <col min="9742" max="9742" width="9.19921875" style="154" bestFit="1" customWidth="1"/>
    <col min="9743" max="9743" width="12" style="154" bestFit="1" customWidth="1"/>
    <col min="9744" max="9744" width="29.19921875" style="154" bestFit="1" customWidth="1"/>
    <col min="9745" max="9984" width="9.19921875" style="154"/>
    <col min="9985" max="9985" width="9.19921875" style="154" bestFit="1" customWidth="1"/>
    <col min="9986" max="9987" width="15.796875" style="154" bestFit="1" customWidth="1"/>
    <col min="9988" max="9988" width="10.796875" style="154" bestFit="1" customWidth="1"/>
    <col min="9989" max="9989" width="6.59765625" style="154" bestFit="1" customWidth="1"/>
    <col min="9990" max="9990" width="7.796875" style="154" bestFit="1" customWidth="1"/>
    <col min="9991" max="9991" width="9.3984375" style="154" bestFit="1" customWidth="1"/>
    <col min="9992" max="9992" width="10" style="154" bestFit="1" customWidth="1"/>
    <col min="9993" max="9993" width="7.59765625" style="154" bestFit="1" customWidth="1"/>
    <col min="9994" max="9994" width="7.19921875" style="154" bestFit="1" customWidth="1"/>
    <col min="9995" max="9995" width="5.3984375" style="154" bestFit="1" customWidth="1"/>
    <col min="9996" max="9996" width="30.59765625" style="154" bestFit="1" customWidth="1"/>
    <col min="9997" max="9997" width="18.59765625" style="154" bestFit="1" customWidth="1"/>
    <col min="9998" max="9998" width="9.19921875" style="154" bestFit="1" customWidth="1"/>
    <col min="9999" max="9999" width="12" style="154" bestFit="1" customWidth="1"/>
    <col min="10000" max="10000" width="29.19921875" style="154" bestFit="1" customWidth="1"/>
    <col min="10001" max="10240" width="9.19921875" style="154"/>
    <col min="10241" max="10241" width="9.19921875" style="154" bestFit="1" customWidth="1"/>
    <col min="10242" max="10243" width="15.796875" style="154" bestFit="1" customWidth="1"/>
    <col min="10244" max="10244" width="10.796875" style="154" bestFit="1" customWidth="1"/>
    <col min="10245" max="10245" width="6.59765625" style="154" bestFit="1" customWidth="1"/>
    <col min="10246" max="10246" width="7.796875" style="154" bestFit="1" customWidth="1"/>
    <col min="10247" max="10247" width="9.3984375" style="154" bestFit="1" customWidth="1"/>
    <col min="10248" max="10248" width="10" style="154" bestFit="1" customWidth="1"/>
    <col min="10249" max="10249" width="7.59765625" style="154" bestFit="1" customWidth="1"/>
    <col min="10250" max="10250" width="7.19921875" style="154" bestFit="1" customWidth="1"/>
    <col min="10251" max="10251" width="5.3984375" style="154" bestFit="1" customWidth="1"/>
    <col min="10252" max="10252" width="30.59765625" style="154" bestFit="1" customWidth="1"/>
    <col min="10253" max="10253" width="18.59765625" style="154" bestFit="1" customWidth="1"/>
    <col min="10254" max="10254" width="9.19921875" style="154" bestFit="1" customWidth="1"/>
    <col min="10255" max="10255" width="12" style="154" bestFit="1" customWidth="1"/>
    <col min="10256" max="10256" width="29.19921875" style="154" bestFit="1" customWidth="1"/>
    <col min="10257" max="10496" width="9.19921875" style="154"/>
    <col min="10497" max="10497" width="9.19921875" style="154" bestFit="1" customWidth="1"/>
    <col min="10498" max="10499" width="15.796875" style="154" bestFit="1" customWidth="1"/>
    <col min="10500" max="10500" width="10.796875" style="154" bestFit="1" customWidth="1"/>
    <col min="10501" max="10501" width="6.59765625" style="154" bestFit="1" customWidth="1"/>
    <col min="10502" max="10502" width="7.796875" style="154" bestFit="1" customWidth="1"/>
    <col min="10503" max="10503" width="9.3984375" style="154" bestFit="1" customWidth="1"/>
    <col min="10504" max="10504" width="10" style="154" bestFit="1" customWidth="1"/>
    <col min="10505" max="10505" width="7.59765625" style="154" bestFit="1" customWidth="1"/>
    <col min="10506" max="10506" width="7.19921875" style="154" bestFit="1" customWidth="1"/>
    <col min="10507" max="10507" width="5.3984375" style="154" bestFit="1" customWidth="1"/>
    <col min="10508" max="10508" width="30.59765625" style="154" bestFit="1" customWidth="1"/>
    <col min="10509" max="10509" width="18.59765625" style="154" bestFit="1" customWidth="1"/>
    <col min="10510" max="10510" width="9.19921875" style="154" bestFit="1" customWidth="1"/>
    <col min="10511" max="10511" width="12" style="154" bestFit="1" customWidth="1"/>
    <col min="10512" max="10512" width="29.19921875" style="154" bestFit="1" customWidth="1"/>
    <col min="10513" max="10752" width="9.19921875" style="154"/>
    <col min="10753" max="10753" width="9.19921875" style="154" bestFit="1" customWidth="1"/>
    <col min="10754" max="10755" width="15.796875" style="154" bestFit="1" customWidth="1"/>
    <col min="10756" max="10756" width="10.796875" style="154" bestFit="1" customWidth="1"/>
    <col min="10757" max="10757" width="6.59765625" style="154" bestFit="1" customWidth="1"/>
    <col min="10758" max="10758" width="7.796875" style="154" bestFit="1" customWidth="1"/>
    <col min="10759" max="10759" width="9.3984375" style="154" bestFit="1" customWidth="1"/>
    <col min="10760" max="10760" width="10" style="154" bestFit="1" customWidth="1"/>
    <col min="10761" max="10761" width="7.59765625" style="154" bestFit="1" customWidth="1"/>
    <col min="10762" max="10762" width="7.19921875" style="154" bestFit="1" customWidth="1"/>
    <col min="10763" max="10763" width="5.3984375" style="154" bestFit="1" customWidth="1"/>
    <col min="10764" max="10764" width="30.59765625" style="154" bestFit="1" customWidth="1"/>
    <col min="10765" max="10765" width="18.59765625" style="154" bestFit="1" customWidth="1"/>
    <col min="10766" max="10766" width="9.19921875" style="154" bestFit="1" customWidth="1"/>
    <col min="10767" max="10767" width="12" style="154" bestFit="1" customWidth="1"/>
    <col min="10768" max="10768" width="29.19921875" style="154" bestFit="1" customWidth="1"/>
    <col min="10769" max="11008" width="9.19921875" style="154"/>
    <col min="11009" max="11009" width="9.19921875" style="154" bestFit="1" customWidth="1"/>
    <col min="11010" max="11011" width="15.796875" style="154" bestFit="1" customWidth="1"/>
    <col min="11012" max="11012" width="10.796875" style="154" bestFit="1" customWidth="1"/>
    <col min="11013" max="11013" width="6.59765625" style="154" bestFit="1" customWidth="1"/>
    <col min="11014" max="11014" width="7.796875" style="154" bestFit="1" customWidth="1"/>
    <col min="11015" max="11015" width="9.3984375" style="154" bestFit="1" customWidth="1"/>
    <col min="11016" max="11016" width="10" style="154" bestFit="1" customWidth="1"/>
    <col min="11017" max="11017" width="7.59765625" style="154" bestFit="1" customWidth="1"/>
    <col min="11018" max="11018" width="7.19921875" style="154" bestFit="1" customWidth="1"/>
    <col min="11019" max="11019" width="5.3984375" style="154" bestFit="1" customWidth="1"/>
    <col min="11020" max="11020" width="30.59765625" style="154" bestFit="1" customWidth="1"/>
    <col min="11021" max="11021" width="18.59765625" style="154" bestFit="1" customWidth="1"/>
    <col min="11022" max="11022" width="9.19921875" style="154" bestFit="1" customWidth="1"/>
    <col min="11023" max="11023" width="12" style="154" bestFit="1" customWidth="1"/>
    <col min="11024" max="11024" width="29.19921875" style="154" bestFit="1" customWidth="1"/>
    <col min="11025" max="11264" width="9.19921875" style="154"/>
    <col min="11265" max="11265" width="9.19921875" style="154" bestFit="1" customWidth="1"/>
    <col min="11266" max="11267" width="15.796875" style="154" bestFit="1" customWidth="1"/>
    <col min="11268" max="11268" width="10.796875" style="154" bestFit="1" customWidth="1"/>
    <col min="11269" max="11269" width="6.59765625" style="154" bestFit="1" customWidth="1"/>
    <col min="11270" max="11270" width="7.796875" style="154" bestFit="1" customWidth="1"/>
    <col min="11271" max="11271" width="9.3984375" style="154" bestFit="1" customWidth="1"/>
    <col min="11272" max="11272" width="10" style="154" bestFit="1" customWidth="1"/>
    <col min="11273" max="11273" width="7.59765625" style="154" bestFit="1" customWidth="1"/>
    <col min="11274" max="11274" width="7.19921875" style="154" bestFit="1" customWidth="1"/>
    <col min="11275" max="11275" width="5.3984375" style="154" bestFit="1" customWidth="1"/>
    <col min="11276" max="11276" width="30.59765625" style="154" bestFit="1" customWidth="1"/>
    <col min="11277" max="11277" width="18.59765625" style="154" bestFit="1" customWidth="1"/>
    <col min="11278" max="11278" width="9.19921875" style="154" bestFit="1" customWidth="1"/>
    <col min="11279" max="11279" width="12" style="154" bestFit="1" customWidth="1"/>
    <col min="11280" max="11280" width="29.19921875" style="154" bestFit="1" customWidth="1"/>
    <col min="11281" max="11520" width="9.19921875" style="154"/>
    <col min="11521" max="11521" width="9.19921875" style="154" bestFit="1" customWidth="1"/>
    <col min="11522" max="11523" width="15.796875" style="154" bestFit="1" customWidth="1"/>
    <col min="11524" max="11524" width="10.796875" style="154" bestFit="1" customWidth="1"/>
    <col min="11525" max="11525" width="6.59765625" style="154" bestFit="1" customWidth="1"/>
    <col min="11526" max="11526" width="7.796875" style="154" bestFit="1" customWidth="1"/>
    <col min="11527" max="11527" width="9.3984375" style="154" bestFit="1" customWidth="1"/>
    <col min="11528" max="11528" width="10" style="154" bestFit="1" customWidth="1"/>
    <col min="11529" max="11529" width="7.59765625" style="154" bestFit="1" customWidth="1"/>
    <col min="11530" max="11530" width="7.19921875" style="154" bestFit="1" customWidth="1"/>
    <col min="11531" max="11531" width="5.3984375" style="154" bestFit="1" customWidth="1"/>
    <col min="11532" max="11532" width="30.59765625" style="154" bestFit="1" customWidth="1"/>
    <col min="11533" max="11533" width="18.59765625" style="154" bestFit="1" customWidth="1"/>
    <col min="11534" max="11534" width="9.19921875" style="154" bestFit="1" customWidth="1"/>
    <col min="11535" max="11535" width="12" style="154" bestFit="1" customWidth="1"/>
    <col min="11536" max="11536" width="29.19921875" style="154" bestFit="1" customWidth="1"/>
    <col min="11537" max="11776" width="9.19921875" style="154"/>
    <col min="11777" max="11777" width="9.19921875" style="154" bestFit="1" customWidth="1"/>
    <col min="11778" max="11779" width="15.796875" style="154" bestFit="1" customWidth="1"/>
    <col min="11780" max="11780" width="10.796875" style="154" bestFit="1" customWidth="1"/>
    <col min="11781" max="11781" width="6.59765625" style="154" bestFit="1" customWidth="1"/>
    <col min="11782" max="11782" width="7.796875" style="154" bestFit="1" customWidth="1"/>
    <col min="11783" max="11783" width="9.3984375" style="154" bestFit="1" customWidth="1"/>
    <col min="11784" max="11784" width="10" style="154" bestFit="1" customWidth="1"/>
    <col min="11785" max="11785" width="7.59765625" style="154" bestFit="1" customWidth="1"/>
    <col min="11786" max="11786" width="7.19921875" style="154" bestFit="1" customWidth="1"/>
    <col min="11787" max="11787" width="5.3984375" style="154" bestFit="1" customWidth="1"/>
    <col min="11788" max="11788" width="30.59765625" style="154" bestFit="1" customWidth="1"/>
    <col min="11789" max="11789" width="18.59765625" style="154" bestFit="1" customWidth="1"/>
    <col min="11790" max="11790" width="9.19921875" style="154" bestFit="1" customWidth="1"/>
    <col min="11791" max="11791" width="12" style="154" bestFit="1" customWidth="1"/>
    <col min="11792" max="11792" width="29.19921875" style="154" bestFit="1" customWidth="1"/>
    <col min="11793" max="12032" width="9.19921875" style="154"/>
    <col min="12033" max="12033" width="9.19921875" style="154" bestFit="1" customWidth="1"/>
    <col min="12034" max="12035" width="15.796875" style="154" bestFit="1" customWidth="1"/>
    <col min="12036" max="12036" width="10.796875" style="154" bestFit="1" customWidth="1"/>
    <col min="12037" max="12037" width="6.59765625" style="154" bestFit="1" customWidth="1"/>
    <col min="12038" max="12038" width="7.796875" style="154" bestFit="1" customWidth="1"/>
    <col min="12039" max="12039" width="9.3984375" style="154" bestFit="1" customWidth="1"/>
    <col min="12040" max="12040" width="10" style="154" bestFit="1" customWidth="1"/>
    <col min="12041" max="12041" width="7.59765625" style="154" bestFit="1" customWidth="1"/>
    <col min="12042" max="12042" width="7.19921875" style="154" bestFit="1" customWidth="1"/>
    <col min="12043" max="12043" width="5.3984375" style="154" bestFit="1" customWidth="1"/>
    <col min="12044" max="12044" width="30.59765625" style="154" bestFit="1" customWidth="1"/>
    <col min="12045" max="12045" width="18.59765625" style="154" bestFit="1" customWidth="1"/>
    <col min="12046" max="12046" width="9.19921875" style="154" bestFit="1" customWidth="1"/>
    <col min="12047" max="12047" width="12" style="154" bestFit="1" customWidth="1"/>
    <col min="12048" max="12048" width="29.19921875" style="154" bestFit="1" customWidth="1"/>
    <col min="12049" max="12288" width="9.19921875" style="154"/>
    <col min="12289" max="12289" width="9.19921875" style="154" bestFit="1" customWidth="1"/>
    <col min="12290" max="12291" width="15.796875" style="154" bestFit="1" customWidth="1"/>
    <col min="12292" max="12292" width="10.796875" style="154" bestFit="1" customWidth="1"/>
    <col min="12293" max="12293" width="6.59765625" style="154" bestFit="1" customWidth="1"/>
    <col min="12294" max="12294" width="7.796875" style="154" bestFit="1" customWidth="1"/>
    <col min="12295" max="12295" width="9.3984375" style="154" bestFit="1" customWidth="1"/>
    <col min="12296" max="12296" width="10" style="154" bestFit="1" customWidth="1"/>
    <col min="12297" max="12297" width="7.59765625" style="154" bestFit="1" customWidth="1"/>
    <col min="12298" max="12298" width="7.19921875" style="154" bestFit="1" customWidth="1"/>
    <col min="12299" max="12299" width="5.3984375" style="154" bestFit="1" customWidth="1"/>
    <col min="12300" max="12300" width="30.59765625" style="154" bestFit="1" customWidth="1"/>
    <col min="12301" max="12301" width="18.59765625" style="154" bestFit="1" customWidth="1"/>
    <col min="12302" max="12302" width="9.19921875" style="154" bestFit="1" customWidth="1"/>
    <col min="12303" max="12303" width="12" style="154" bestFit="1" customWidth="1"/>
    <col min="12304" max="12304" width="29.19921875" style="154" bestFit="1" customWidth="1"/>
    <col min="12305" max="12544" width="9.19921875" style="154"/>
    <col min="12545" max="12545" width="9.19921875" style="154" bestFit="1" customWidth="1"/>
    <col min="12546" max="12547" width="15.796875" style="154" bestFit="1" customWidth="1"/>
    <col min="12548" max="12548" width="10.796875" style="154" bestFit="1" customWidth="1"/>
    <col min="12549" max="12549" width="6.59765625" style="154" bestFit="1" customWidth="1"/>
    <col min="12550" max="12550" width="7.796875" style="154" bestFit="1" customWidth="1"/>
    <col min="12551" max="12551" width="9.3984375" style="154" bestFit="1" customWidth="1"/>
    <col min="12552" max="12552" width="10" style="154" bestFit="1" customWidth="1"/>
    <col min="12553" max="12553" width="7.59765625" style="154" bestFit="1" customWidth="1"/>
    <col min="12554" max="12554" width="7.19921875" style="154" bestFit="1" customWidth="1"/>
    <col min="12555" max="12555" width="5.3984375" style="154" bestFit="1" customWidth="1"/>
    <col min="12556" max="12556" width="30.59765625" style="154" bestFit="1" customWidth="1"/>
    <col min="12557" max="12557" width="18.59765625" style="154" bestFit="1" customWidth="1"/>
    <col min="12558" max="12558" width="9.19921875" style="154" bestFit="1" customWidth="1"/>
    <col min="12559" max="12559" width="12" style="154" bestFit="1" customWidth="1"/>
    <col min="12560" max="12560" width="29.19921875" style="154" bestFit="1" customWidth="1"/>
    <col min="12561" max="12800" width="9.19921875" style="154"/>
    <col min="12801" max="12801" width="9.19921875" style="154" bestFit="1" customWidth="1"/>
    <col min="12802" max="12803" width="15.796875" style="154" bestFit="1" customWidth="1"/>
    <col min="12804" max="12804" width="10.796875" style="154" bestFit="1" customWidth="1"/>
    <col min="12805" max="12805" width="6.59765625" style="154" bestFit="1" customWidth="1"/>
    <col min="12806" max="12806" width="7.796875" style="154" bestFit="1" customWidth="1"/>
    <col min="12807" max="12807" width="9.3984375" style="154" bestFit="1" customWidth="1"/>
    <col min="12808" max="12808" width="10" style="154" bestFit="1" customWidth="1"/>
    <col min="12809" max="12809" width="7.59765625" style="154" bestFit="1" customWidth="1"/>
    <col min="12810" max="12810" width="7.19921875" style="154" bestFit="1" customWidth="1"/>
    <col min="12811" max="12811" width="5.3984375" style="154" bestFit="1" customWidth="1"/>
    <col min="12812" max="12812" width="30.59765625" style="154" bestFit="1" customWidth="1"/>
    <col min="12813" max="12813" width="18.59765625" style="154" bestFit="1" customWidth="1"/>
    <col min="12814" max="12814" width="9.19921875" style="154" bestFit="1" customWidth="1"/>
    <col min="12815" max="12815" width="12" style="154" bestFit="1" customWidth="1"/>
    <col min="12816" max="12816" width="29.19921875" style="154" bestFit="1" customWidth="1"/>
    <col min="12817" max="13056" width="9.19921875" style="154"/>
    <col min="13057" max="13057" width="9.19921875" style="154" bestFit="1" customWidth="1"/>
    <col min="13058" max="13059" width="15.796875" style="154" bestFit="1" customWidth="1"/>
    <col min="13060" max="13060" width="10.796875" style="154" bestFit="1" customWidth="1"/>
    <col min="13061" max="13061" width="6.59765625" style="154" bestFit="1" customWidth="1"/>
    <col min="13062" max="13062" width="7.796875" style="154" bestFit="1" customWidth="1"/>
    <col min="13063" max="13063" width="9.3984375" style="154" bestFit="1" customWidth="1"/>
    <col min="13064" max="13064" width="10" style="154" bestFit="1" customWidth="1"/>
    <col min="13065" max="13065" width="7.59765625" style="154" bestFit="1" customWidth="1"/>
    <col min="13066" max="13066" width="7.19921875" style="154" bestFit="1" customWidth="1"/>
    <col min="13067" max="13067" width="5.3984375" style="154" bestFit="1" customWidth="1"/>
    <col min="13068" max="13068" width="30.59765625" style="154" bestFit="1" customWidth="1"/>
    <col min="13069" max="13069" width="18.59765625" style="154" bestFit="1" customWidth="1"/>
    <col min="13070" max="13070" width="9.19921875" style="154" bestFit="1" customWidth="1"/>
    <col min="13071" max="13071" width="12" style="154" bestFit="1" customWidth="1"/>
    <col min="13072" max="13072" width="29.19921875" style="154" bestFit="1" customWidth="1"/>
    <col min="13073" max="13312" width="9.19921875" style="154"/>
    <col min="13313" max="13313" width="9.19921875" style="154" bestFit="1" customWidth="1"/>
    <col min="13314" max="13315" width="15.796875" style="154" bestFit="1" customWidth="1"/>
    <col min="13316" max="13316" width="10.796875" style="154" bestFit="1" customWidth="1"/>
    <col min="13317" max="13317" width="6.59765625" style="154" bestFit="1" customWidth="1"/>
    <col min="13318" max="13318" width="7.796875" style="154" bestFit="1" customWidth="1"/>
    <col min="13319" max="13319" width="9.3984375" style="154" bestFit="1" customWidth="1"/>
    <col min="13320" max="13320" width="10" style="154" bestFit="1" customWidth="1"/>
    <col min="13321" max="13321" width="7.59765625" style="154" bestFit="1" customWidth="1"/>
    <col min="13322" max="13322" width="7.19921875" style="154" bestFit="1" customWidth="1"/>
    <col min="13323" max="13323" width="5.3984375" style="154" bestFit="1" customWidth="1"/>
    <col min="13324" max="13324" width="30.59765625" style="154" bestFit="1" customWidth="1"/>
    <col min="13325" max="13325" width="18.59765625" style="154" bestFit="1" customWidth="1"/>
    <col min="13326" max="13326" width="9.19921875" style="154" bestFit="1" customWidth="1"/>
    <col min="13327" max="13327" width="12" style="154" bestFit="1" customWidth="1"/>
    <col min="13328" max="13328" width="29.19921875" style="154" bestFit="1" customWidth="1"/>
    <col min="13329" max="13568" width="9.19921875" style="154"/>
    <col min="13569" max="13569" width="9.19921875" style="154" bestFit="1" customWidth="1"/>
    <col min="13570" max="13571" width="15.796875" style="154" bestFit="1" customWidth="1"/>
    <col min="13572" max="13572" width="10.796875" style="154" bestFit="1" customWidth="1"/>
    <col min="13573" max="13573" width="6.59765625" style="154" bestFit="1" customWidth="1"/>
    <col min="13574" max="13574" width="7.796875" style="154" bestFit="1" customWidth="1"/>
    <col min="13575" max="13575" width="9.3984375" style="154" bestFit="1" customWidth="1"/>
    <col min="13576" max="13576" width="10" style="154" bestFit="1" customWidth="1"/>
    <col min="13577" max="13577" width="7.59765625" style="154" bestFit="1" customWidth="1"/>
    <col min="13578" max="13578" width="7.19921875" style="154" bestFit="1" customWidth="1"/>
    <col min="13579" max="13579" width="5.3984375" style="154" bestFit="1" customWidth="1"/>
    <col min="13580" max="13580" width="30.59765625" style="154" bestFit="1" customWidth="1"/>
    <col min="13581" max="13581" width="18.59765625" style="154" bestFit="1" customWidth="1"/>
    <col min="13582" max="13582" width="9.19921875" style="154" bestFit="1" customWidth="1"/>
    <col min="13583" max="13583" width="12" style="154" bestFit="1" customWidth="1"/>
    <col min="13584" max="13584" width="29.19921875" style="154" bestFit="1" customWidth="1"/>
    <col min="13585" max="13824" width="9.19921875" style="154"/>
    <col min="13825" max="13825" width="9.19921875" style="154" bestFit="1" customWidth="1"/>
    <col min="13826" max="13827" width="15.796875" style="154" bestFit="1" customWidth="1"/>
    <col min="13828" max="13828" width="10.796875" style="154" bestFit="1" customWidth="1"/>
    <col min="13829" max="13829" width="6.59765625" style="154" bestFit="1" customWidth="1"/>
    <col min="13830" max="13830" width="7.796875" style="154" bestFit="1" customWidth="1"/>
    <col min="13831" max="13831" width="9.3984375" style="154" bestFit="1" customWidth="1"/>
    <col min="13832" max="13832" width="10" style="154" bestFit="1" customWidth="1"/>
    <col min="13833" max="13833" width="7.59765625" style="154" bestFit="1" customWidth="1"/>
    <col min="13834" max="13834" width="7.19921875" style="154" bestFit="1" customWidth="1"/>
    <col min="13835" max="13835" width="5.3984375" style="154" bestFit="1" customWidth="1"/>
    <col min="13836" max="13836" width="30.59765625" style="154" bestFit="1" customWidth="1"/>
    <col min="13837" max="13837" width="18.59765625" style="154" bestFit="1" customWidth="1"/>
    <col min="13838" max="13838" width="9.19921875" style="154" bestFit="1" customWidth="1"/>
    <col min="13839" max="13839" width="12" style="154" bestFit="1" customWidth="1"/>
    <col min="13840" max="13840" width="29.19921875" style="154" bestFit="1" customWidth="1"/>
    <col min="13841" max="14080" width="9.19921875" style="154"/>
    <col min="14081" max="14081" width="9.19921875" style="154" bestFit="1" customWidth="1"/>
    <col min="14082" max="14083" width="15.796875" style="154" bestFit="1" customWidth="1"/>
    <col min="14084" max="14084" width="10.796875" style="154" bestFit="1" customWidth="1"/>
    <col min="14085" max="14085" width="6.59765625" style="154" bestFit="1" customWidth="1"/>
    <col min="14086" max="14086" width="7.796875" style="154" bestFit="1" customWidth="1"/>
    <col min="14087" max="14087" width="9.3984375" style="154" bestFit="1" customWidth="1"/>
    <col min="14088" max="14088" width="10" style="154" bestFit="1" customWidth="1"/>
    <col min="14089" max="14089" width="7.59765625" style="154" bestFit="1" customWidth="1"/>
    <col min="14090" max="14090" width="7.19921875" style="154" bestFit="1" customWidth="1"/>
    <col min="14091" max="14091" width="5.3984375" style="154" bestFit="1" customWidth="1"/>
    <col min="14092" max="14092" width="30.59765625" style="154" bestFit="1" customWidth="1"/>
    <col min="14093" max="14093" width="18.59765625" style="154" bestFit="1" customWidth="1"/>
    <col min="14094" max="14094" width="9.19921875" style="154" bestFit="1" customWidth="1"/>
    <col min="14095" max="14095" width="12" style="154" bestFit="1" customWidth="1"/>
    <col min="14096" max="14096" width="29.19921875" style="154" bestFit="1" customWidth="1"/>
    <col min="14097" max="14336" width="9.19921875" style="154"/>
    <col min="14337" max="14337" width="9.19921875" style="154" bestFit="1" customWidth="1"/>
    <col min="14338" max="14339" width="15.796875" style="154" bestFit="1" customWidth="1"/>
    <col min="14340" max="14340" width="10.796875" style="154" bestFit="1" customWidth="1"/>
    <col min="14341" max="14341" width="6.59765625" style="154" bestFit="1" customWidth="1"/>
    <col min="14342" max="14342" width="7.796875" style="154" bestFit="1" customWidth="1"/>
    <col min="14343" max="14343" width="9.3984375" style="154" bestFit="1" customWidth="1"/>
    <col min="14344" max="14344" width="10" style="154" bestFit="1" customWidth="1"/>
    <col min="14345" max="14345" width="7.59765625" style="154" bestFit="1" customWidth="1"/>
    <col min="14346" max="14346" width="7.19921875" style="154" bestFit="1" customWidth="1"/>
    <col min="14347" max="14347" width="5.3984375" style="154" bestFit="1" customWidth="1"/>
    <col min="14348" max="14348" width="30.59765625" style="154" bestFit="1" customWidth="1"/>
    <col min="14349" max="14349" width="18.59765625" style="154" bestFit="1" customWidth="1"/>
    <col min="14350" max="14350" width="9.19921875" style="154" bestFit="1" customWidth="1"/>
    <col min="14351" max="14351" width="12" style="154" bestFit="1" customWidth="1"/>
    <col min="14352" max="14352" width="29.19921875" style="154" bestFit="1" customWidth="1"/>
    <col min="14353" max="14592" width="9.19921875" style="154"/>
    <col min="14593" max="14593" width="9.19921875" style="154" bestFit="1" customWidth="1"/>
    <col min="14594" max="14595" width="15.796875" style="154" bestFit="1" customWidth="1"/>
    <col min="14596" max="14596" width="10.796875" style="154" bestFit="1" customWidth="1"/>
    <col min="14597" max="14597" width="6.59765625" style="154" bestFit="1" customWidth="1"/>
    <col min="14598" max="14598" width="7.796875" style="154" bestFit="1" customWidth="1"/>
    <col min="14599" max="14599" width="9.3984375" style="154" bestFit="1" customWidth="1"/>
    <col min="14600" max="14600" width="10" style="154" bestFit="1" customWidth="1"/>
    <col min="14601" max="14601" width="7.59765625" style="154" bestFit="1" customWidth="1"/>
    <col min="14602" max="14602" width="7.19921875" style="154" bestFit="1" customWidth="1"/>
    <col min="14603" max="14603" width="5.3984375" style="154" bestFit="1" customWidth="1"/>
    <col min="14604" max="14604" width="30.59765625" style="154" bestFit="1" customWidth="1"/>
    <col min="14605" max="14605" width="18.59765625" style="154" bestFit="1" customWidth="1"/>
    <col min="14606" max="14606" width="9.19921875" style="154" bestFit="1" customWidth="1"/>
    <col min="14607" max="14607" width="12" style="154" bestFit="1" customWidth="1"/>
    <col min="14608" max="14608" width="29.19921875" style="154" bestFit="1" customWidth="1"/>
    <col min="14609" max="14848" width="9.19921875" style="154"/>
    <col min="14849" max="14849" width="9.19921875" style="154" bestFit="1" customWidth="1"/>
    <col min="14850" max="14851" width="15.796875" style="154" bestFit="1" customWidth="1"/>
    <col min="14852" max="14852" width="10.796875" style="154" bestFit="1" customWidth="1"/>
    <col min="14853" max="14853" width="6.59765625" style="154" bestFit="1" customWidth="1"/>
    <col min="14854" max="14854" width="7.796875" style="154" bestFit="1" customWidth="1"/>
    <col min="14855" max="14855" width="9.3984375" style="154" bestFit="1" customWidth="1"/>
    <col min="14856" max="14856" width="10" style="154" bestFit="1" customWidth="1"/>
    <col min="14857" max="14857" width="7.59765625" style="154" bestFit="1" customWidth="1"/>
    <col min="14858" max="14858" width="7.19921875" style="154" bestFit="1" customWidth="1"/>
    <col min="14859" max="14859" width="5.3984375" style="154" bestFit="1" customWidth="1"/>
    <col min="14860" max="14860" width="30.59765625" style="154" bestFit="1" customWidth="1"/>
    <col min="14861" max="14861" width="18.59765625" style="154" bestFit="1" customWidth="1"/>
    <col min="14862" max="14862" width="9.19921875" style="154" bestFit="1" customWidth="1"/>
    <col min="14863" max="14863" width="12" style="154" bestFit="1" customWidth="1"/>
    <col min="14864" max="14864" width="29.19921875" style="154" bestFit="1" customWidth="1"/>
    <col min="14865" max="15104" width="9.19921875" style="154"/>
    <col min="15105" max="15105" width="9.19921875" style="154" bestFit="1" customWidth="1"/>
    <col min="15106" max="15107" width="15.796875" style="154" bestFit="1" customWidth="1"/>
    <col min="15108" max="15108" width="10.796875" style="154" bestFit="1" customWidth="1"/>
    <col min="15109" max="15109" width="6.59765625" style="154" bestFit="1" customWidth="1"/>
    <col min="15110" max="15110" width="7.796875" style="154" bestFit="1" customWidth="1"/>
    <col min="15111" max="15111" width="9.3984375" style="154" bestFit="1" customWidth="1"/>
    <col min="15112" max="15112" width="10" style="154" bestFit="1" customWidth="1"/>
    <col min="15113" max="15113" width="7.59765625" style="154" bestFit="1" customWidth="1"/>
    <col min="15114" max="15114" width="7.19921875" style="154" bestFit="1" customWidth="1"/>
    <col min="15115" max="15115" width="5.3984375" style="154" bestFit="1" customWidth="1"/>
    <col min="15116" max="15116" width="30.59765625" style="154" bestFit="1" customWidth="1"/>
    <col min="15117" max="15117" width="18.59765625" style="154" bestFit="1" customWidth="1"/>
    <col min="15118" max="15118" width="9.19921875" style="154" bestFit="1" customWidth="1"/>
    <col min="15119" max="15119" width="12" style="154" bestFit="1" customWidth="1"/>
    <col min="15120" max="15120" width="29.19921875" style="154" bestFit="1" customWidth="1"/>
    <col min="15121" max="15360" width="9.19921875" style="154"/>
    <col min="15361" max="15361" width="9.19921875" style="154" bestFit="1" customWidth="1"/>
    <col min="15362" max="15363" width="15.796875" style="154" bestFit="1" customWidth="1"/>
    <col min="15364" max="15364" width="10.796875" style="154" bestFit="1" customWidth="1"/>
    <col min="15365" max="15365" width="6.59765625" style="154" bestFit="1" customWidth="1"/>
    <col min="15366" max="15366" width="7.796875" style="154" bestFit="1" customWidth="1"/>
    <col min="15367" max="15367" width="9.3984375" style="154" bestFit="1" customWidth="1"/>
    <col min="15368" max="15368" width="10" style="154" bestFit="1" customWidth="1"/>
    <col min="15369" max="15369" width="7.59765625" style="154" bestFit="1" customWidth="1"/>
    <col min="15370" max="15370" width="7.19921875" style="154" bestFit="1" customWidth="1"/>
    <col min="15371" max="15371" width="5.3984375" style="154" bestFit="1" customWidth="1"/>
    <col min="15372" max="15372" width="30.59765625" style="154" bestFit="1" customWidth="1"/>
    <col min="15373" max="15373" width="18.59765625" style="154" bestFit="1" customWidth="1"/>
    <col min="15374" max="15374" width="9.19921875" style="154" bestFit="1" customWidth="1"/>
    <col min="15375" max="15375" width="12" style="154" bestFit="1" customWidth="1"/>
    <col min="15376" max="15376" width="29.19921875" style="154" bestFit="1" customWidth="1"/>
    <col min="15377" max="15616" width="9.19921875" style="154"/>
    <col min="15617" max="15617" width="9.19921875" style="154" bestFit="1" customWidth="1"/>
    <col min="15618" max="15619" width="15.796875" style="154" bestFit="1" customWidth="1"/>
    <col min="15620" max="15620" width="10.796875" style="154" bestFit="1" customWidth="1"/>
    <col min="15621" max="15621" width="6.59765625" style="154" bestFit="1" customWidth="1"/>
    <col min="15622" max="15622" width="7.796875" style="154" bestFit="1" customWidth="1"/>
    <col min="15623" max="15623" width="9.3984375" style="154" bestFit="1" customWidth="1"/>
    <col min="15624" max="15624" width="10" style="154" bestFit="1" customWidth="1"/>
    <col min="15625" max="15625" width="7.59765625" style="154" bestFit="1" customWidth="1"/>
    <col min="15626" max="15626" width="7.19921875" style="154" bestFit="1" customWidth="1"/>
    <col min="15627" max="15627" width="5.3984375" style="154" bestFit="1" customWidth="1"/>
    <col min="15628" max="15628" width="30.59765625" style="154" bestFit="1" customWidth="1"/>
    <col min="15629" max="15629" width="18.59765625" style="154" bestFit="1" customWidth="1"/>
    <col min="15630" max="15630" width="9.19921875" style="154" bestFit="1" customWidth="1"/>
    <col min="15631" max="15631" width="12" style="154" bestFit="1" customWidth="1"/>
    <col min="15632" max="15632" width="29.19921875" style="154" bestFit="1" customWidth="1"/>
    <col min="15633" max="15872" width="9.19921875" style="154"/>
    <col min="15873" max="15873" width="9.19921875" style="154" bestFit="1" customWidth="1"/>
    <col min="15874" max="15875" width="15.796875" style="154" bestFit="1" customWidth="1"/>
    <col min="15876" max="15876" width="10.796875" style="154" bestFit="1" customWidth="1"/>
    <col min="15877" max="15877" width="6.59765625" style="154" bestFit="1" customWidth="1"/>
    <col min="15878" max="15878" width="7.796875" style="154" bestFit="1" customWidth="1"/>
    <col min="15879" max="15879" width="9.3984375" style="154" bestFit="1" customWidth="1"/>
    <col min="15880" max="15880" width="10" style="154" bestFit="1" customWidth="1"/>
    <col min="15881" max="15881" width="7.59765625" style="154" bestFit="1" customWidth="1"/>
    <col min="15882" max="15882" width="7.19921875" style="154" bestFit="1" customWidth="1"/>
    <col min="15883" max="15883" width="5.3984375" style="154" bestFit="1" customWidth="1"/>
    <col min="15884" max="15884" width="30.59765625" style="154" bestFit="1" customWidth="1"/>
    <col min="15885" max="15885" width="18.59765625" style="154" bestFit="1" customWidth="1"/>
    <col min="15886" max="15886" width="9.19921875" style="154" bestFit="1" customWidth="1"/>
    <col min="15887" max="15887" width="12" style="154" bestFit="1" customWidth="1"/>
    <col min="15888" max="15888" width="29.19921875" style="154" bestFit="1" customWidth="1"/>
    <col min="15889" max="16128" width="9.19921875" style="154"/>
    <col min="16129" max="16129" width="9.19921875" style="154" bestFit="1" customWidth="1"/>
    <col min="16130" max="16131" width="15.796875" style="154" bestFit="1" customWidth="1"/>
    <col min="16132" max="16132" width="10.796875" style="154" bestFit="1" customWidth="1"/>
    <col min="16133" max="16133" width="6.59765625" style="154" bestFit="1" customWidth="1"/>
    <col min="16134" max="16134" width="7.796875" style="154" bestFit="1" customWidth="1"/>
    <col min="16135" max="16135" width="9.3984375" style="154" bestFit="1" customWidth="1"/>
    <col min="16136" max="16136" width="10" style="154" bestFit="1" customWidth="1"/>
    <col min="16137" max="16137" width="7.59765625" style="154" bestFit="1" customWidth="1"/>
    <col min="16138" max="16138" width="7.19921875" style="154" bestFit="1" customWidth="1"/>
    <col min="16139" max="16139" width="5.3984375" style="154" bestFit="1" customWidth="1"/>
    <col min="16140" max="16140" width="30.59765625" style="154" bestFit="1" customWidth="1"/>
    <col min="16141" max="16141" width="18.59765625" style="154" bestFit="1" customWidth="1"/>
    <col min="16142" max="16142" width="9.19921875" style="154" bestFit="1" customWidth="1"/>
    <col min="16143" max="16143" width="12" style="154" bestFit="1" customWidth="1"/>
    <col min="16144" max="16144" width="29.19921875" style="154" bestFit="1" customWidth="1"/>
    <col min="16145" max="16384" width="9.19921875" style="154"/>
  </cols>
  <sheetData>
    <row r="1" spans="1:16" x14ac:dyDescent="0.2">
      <c r="A1" s="154" t="s">
        <v>811</v>
      </c>
    </row>
    <row r="2" spans="1:16" x14ac:dyDescent="0.2">
      <c r="A2" s="154" t="s">
        <v>812</v>
      </c>
    </row>
    <row r="5" spans="1:16" x14ac:dyDescent="0.2">
      <c r="A5" s="154" t="s">
        <v>551</v>
      </c>
      <c r="B5" s="154" t="s">
        <v>552</v>
      </c>
      <c r="C5" s="154" t="s">
        <v>553</v>
      </c>
      <c r="D5" s="154" t="s">
        <v>132</v>
      </c>
      <c r="E5" s="154" t="s">
        <v>276</v>
      </c>
      <c r="F5" s="154" t="s">
        <v>554</v>
      </c>
      <c r="G5" s="154" t="s">
        <v>555</v>
      </c>
      <c r="H5" s="154" t="s">
        <v>813</v>
      </c>
      <c r="I5" s="154" t="s">
        <v>814</v>
      </c>
      <c r="J5" s="154" t="s">
        <v>815</v>
      </c>
      <c r="K5" s="154" t="s">
        <v>816</v>
      </c>
      <c r="L5" s="154" t="s">
        <v>817</v>
      </c>
      <c r="M5" s="154" t="s">
        <v>818</v>
      </c>
      <c r="N5" s="154" t="s">
        <v>819</v>
      </c>
      <c r="O5" s="154" t="s">
        <v>820</v>
      </c>
    </row>
    <row r="6" spans="1:16" x14ac:dyDescent="0.2">
      <c r="A6" s="154">
        <v>268</v>
      </c>
      <c r="B6" s="154" t="s">
        <v>219</v>
      </c>
      <c r="C6" s="154" t="s">
        <v>443</v>
      </c>
      <c r="D6" s="155">
        <v>38596</v>
      </c>
      <c r="E6" s="154" t="s">
        <v>563</v>
      </c>
      <c r="F6" s="154" t="s">
        <v>12</v>
      </c>
      <c r="G6" s="154" t="s">
        <v>665</v>
      </c>
      <c r="H6" s="154" t="s">
        <v>665</v>
      </c>
      <c r="I6" s="154">
        <v>9</v>
      </c>
      <c r="J6" s="154" t="b">
        <v>1</v>
      </c>
      <c r="K6" s="154">
        <v>9</v>
      </c>
      <c r="L6" s="154" t="s">
        <v>821</v>
      </c>
      <c r="M6" s="154" t="s">
        <v>566</v>
      </c>
      <c r="O6" s="154" t="s">
        <v>822</v>
      </c>
      <c r="P6" s="154" t="str">
        <f>CONCATENATE(B6,C6,D6)</f>
        <v>BethanAdams38596</v>
      </c>
    </row>
    <row r="7" spans="1:16" x14ac:dyDescent="0.2">
      <c r="A7" s="154">
        <v>269</v>
      </c>
      <c r="B7" s="154" t="s">
        <v>444</v>
      </c>
      <c r="C7" s="154" t="s">
        <v>443</v>
      </c>
      <c r="D7" s="155">
        <v>39565</v>
      </c>
      <c r="E7" s="154" t="s">
        <v>563</v>
      </c>
      <c r="F7" s="154" t="s">
        <v>4</v>
      </c>
      <c r="G7" s="154" t="s">
        <v>665</v>
      </c>
      <c r="H7" s="154" t="s">
        <v>665</v>
      </c>
      <c r="I7" s="154">
        <v>9</v>
      </c>
      <c r="J7" s="154" t="b">
        <v>1</v>
      </c>
      <c r="K7" s="154">
        <v>9</v>
      </c>
      <c r="L7" s="154" t="s">
        <v>821</v>
      </c>
      <c r="M7" s="154" t="s">
        <v>560</v>
      </c>
      <c r="N7" s="154" t="s">
        <v>823</v>
      </c>
      <c r="O7" s="154" t="s">
        <v>824</v>
      </c>
      <c r="P7" s="154" t="str">
        <f t="shared" ref="P7:P68" si="0">CONCATENATE(B7,C7,D7)</f>
        <v>CariAdams39565</v>
      </c>
    </row>
    <row r="8" spans="1:16" x14ac:dyDescent="0.2">
      <c r="A8" s="154">
        <v>421</v>
      </c>
      <c r="B8" s="154" t="s">
        <v>190</v>
      </c>
      <c r="C8" s="154" t="s">
        <v>311</v>
      </c>
      <c r="D8" s="155">
        <v>39024</v>
      </c>
      <c r="E8" s="154" t="s">
        <v>563</v>
      </c>
      <c r="F8" s="154" t="s">
        <v>12</v>
      </c>
      <c r="G8" s="154" t="s">
        <v>571</v>
      </c>
      <c r="H8" s="154" t="s">
        <v>571</v>
      </c>
      <c r="I8" s="154">
        <v>27</v>
      </c>
      <c r="J8" s="154" t="b">
        <v>1</v>
      </c>
      <c r="K8" s="154">
        <v>27</v>
      </c>
      <c r="L8" s="154" t="s">
        <v>825</v>
      </c>
      <c r="M8" s="154" t="s">
        <v>826</v>
      </c>
      <c r="N8" s="154" t="s">
        <v>827</v>
      </c>
      <c r="O8" s="154" t="s">
        <v>824</v>
      </c>
      <c r="P8" s="154" t="str">
        <f t="shared" si="0"/>
        <v>EvieAitchison39024</v>
      </c>
    </row>
    <row r="9" spans="1:16" x14ac:dyDescent="0.2">
      <c r="A9" s="154">
        <v>423</v>
      </c>
      <c r="B9" s="154" t="s">
        <v>732</v>
      </c>
      <c r="C9" s="154" t="s">
        <v>311</v>
      </c>
      <c r="D9" s="155">
        <v>39985</v>
      </c>
      <c r="E9" s="154" t="s">
        <v>563</v>
      </c>
      <c r="F9" s="154" t="s">
        <v>4</v>
      </c>
      <c r="G9" s="154" t="s">
        <v>571</v>
      </c>
      <c r="H9" s="154" t="s">
        <v>571</v>
      </c>
      <c r="I9" s="154">
        <v>27</v>
      </c>
      <c r="J9" s="154" t="b">
        <v>1</v>
      </c>
      <c r="K9" s="154">
        <v>27</v>
      </c>
      <c r="L9" s="154" t="s">
        <v>825</v>
      </c>
      <c r="M9" s="154" t="s">
        <v>828</v>
      </c>
      <c r="N9" s="154" t="s">
        <v>829</v>
      </c>
      <c r="O9" s="154" t="s">
        <v>824</v>
      </c>
      <c r="P9" s="154" t="str">
        <f t="shared" si="0"/>
        <v>LaylaAitchison39985</v>
      </c>
    </row>
    <row r="10" spans="1:16" x14ac:dyDescent="0.2">
      <c r="A10" s="154">
        <v>577</v>
      </c>
      <c r="B10" s="154" t="s">
        <v>793</v>
      </c>
      <c r="C10" s="154" t="s">
        <v>794</v>
      </c>
      <c r="D10" s="155">
        <v>37814</v>
      </c>
      <c r="E10" s="154" t="s">
        <v>557</v>
      </c>
      <c r="F10" s="154" t="s">
        <v>23</v>
      </c>
      <c r="G10" s="154" t="s">
        <v>622</v>
      </c>
      <c r="H10" s="154" t="s">
        <v>622</v>
      </c>
      <c r="I10" s="154">
        <v>0</v>
      </c>
      <c r="J10" s="154" t="b">
        <v>1</v>
      </c>
      <c r="K10" s="154">
        <v>0</v>
      </c>
      <c r="L10" s="154" t="s">
        <v>830</v>
      </c>
      <c r="M10" s="154" t="s">
        <v>576</v>
      </c>
      <c r="O10" s="154" t="s">
        <v>822</v>
      </c>
      <c r="P10" s="154" t="str">
        <f t="shared" si="0"/>
        <v>WillliamAitken37814</v>
      </c>
    </row>
    <row r="11" spans="1:16" x14ac:dyDescent="0.2">
      <c r="A11" s="154">
        <v>365</v>
      </c>
      <c r="B11" s="154" t="s">
        <v>704</v>
      </c>
      <c r="C11" s="154" t="s">
        <v>413</v>
      </c>
      <c r="D11" s="155">
        <v>38455</v>
      </c>
      <c r="E11" s="154" t="s">
        <v>557</v>
      </c>
      <c r="F11" s="154" t="s">
        <v>0</v>
      </c>
      <c r="G11" s="154" t="s">
        <v>580</v>
      </c>
      <c r="H11" s="154" t="s">
        <v>580</v>
      </c>
      <c r="I11" s="154">
        <v>36</v>
      </c>
      <c r="J11" s="154" t="b">
        <v>1</v>
      </c>
      <c r="K11" s="154">
        <v>36</v>
      </c>
      <c r="L11" s="154" t="s">
        <v>831</v>
      </c>
      <c r="M11" s="154" t="s">
        <v>832</v>
      </c>
      <c r="N11" s="154" t="s">
        <v>833</v>
      </c>
      <c r="O11" s="154" t="s">
        <v>824</v>
      </c>
      <c r="P11" s="154" t="str">
        <f t="shared" si="0"/>
        <v>AdetokunboAkanbi-Mortimer38455</v>
      </c>
    </row>
    <row r="12" spans="1:16" x14ac:dyDescent="0.2">
      <c r="A12" s="154">
        <v>132</v>
      </c>
      <c r="B12" s="154" t="s">
        <v>351</v>
      </c>
      <c r="C12" s="154" t="s">
        <v>256</v>
      </c>
      <c r="D12" s="155">
        <v>38731</v>
      </c>
      <c r="E12" s="154" t="s">
        <v>557</v>
      </c>
      <c r="F12" s="154" t="s">
        <v>14</v>
      </c>
      <c r="G12" s="154" t="s">
        <v>608</v>
      </c>
      <c r="H12" s="154" t="s">
        <v>608</v>
      </c>
      <c r="I12" s="154">
        <v>9</v>
      </c>
      <c r="J12" s="154" t="b">
        <v>1</v>
      </c>
      <c r="K12" s="154">
        <v>9</v>
      </c>
      <c r="L12" s="154" t="s">
        <v>834</v>
      </c>
      <c r="M12" s="154" t="s">
        <v>568</v>
      </c>
      <c r="O12" s="154" t="s">
        <v>822</v>
      </c>
      <c r="P12" s="154" t="str">
        <f t="shared" si="0"/>
        <v>BreezeAled38731</v>
      </c>
    </row>
    <row r="13" spans="1:16" x14ac:dyDescent="0.2">
      <c r="A13" s="154">
        <v>372</v>
      </c>
      <c r="B13" s="154" t="s">
        <v>161</v>
      </c>
      <c r="C13" s="154" t="s">
        <v>652</v>
      </c>
      <c r="D13" s="155">
        <v>37137</v>
      </c>
      <c r="E13" s="154" t="s">
        <v>557</v>
      </c>
      <c r="F13" s="154" t="s">
        <v>23</v>
      </c>
      <c r="G13" s="154" t="s">
        <v>574</v>
      </c>
      <c r="H13" s="154" t="s">
        <v>574</v>
      </c>
      <c r="I13" s="154">
        <v>9</v>
      </c>
      <c r="J13" s="154" t="b">
        <v>1</v>
      </c>
      <c r="K13" s="154">
        <v>9</v>
      </c>
      <c r="L13" s="154" t="s">
        <v>835</v>
      </c>
      <c r="M13" s="154" t="s">
        <v>568</v>
      </c>
      <c r="O13" s="154" t="s">
        <v>822</v>
      </c>
      <c r="P13" s="154" t="str">
        <f t="shared" si="0"/>
        <v>JacksonAlex37137</v>
      </c>
    </row>
    <row r="14" spans="1:16" x14ac:dyDescent="0.2">
      <c r="A14" s="154">
        <v>54</v>
      </c>
      <c r="B14" s="154" t="s">
        <v>594</v>
      </c>
      <c r="C14" s="154" t="s">
        <v>197</v>
      </c>
      <c r="D14" s="155">
        <v>38405</v>
      </c>
      <c r="E14" s="154" t="s">
        <v>563</v>
      </c>
      <c r="F14" s="154" t="s">
        <v>10</v>
      </c>
      <c r="G14" s="154" t="s">
        <v>575</v>
      </c>
      <c r="H14" s="154" t="s">
        <v>575</v>
      </c>
      <c r="I14" s="154">
        <v>9</v>
      </c>
      <c r="J14" s="154" t="b">
        <v>1</v>
      </c>
      <c r="K14" s="154">
        <v>9</v>
      </c>
      <c r="L14" s="154" t="s">
        <v>837</v>
      </c>
      <c r="M14" s="154" t="s">
        <v>582</v>
      </c>
      <c r="O14" s="154" t="s">
        <v>822</v>
      </c>
      <c r="P14" s="154" t="str">
        <f t="shared" si="0"/>
        <v>FettisAmelia38405</v>
      </c>
    </row>
    <row r="15" spans="1:16" x14ac:dyDescent="0.2">
      <c r="A15" s="154">
        <v>41</v>
      </c>
      <c r="B15" s="154" t="s">
        <v>475</v>
      </c>
      <c r="C15" s="154" t="s">
        <v>299</v>
      </c>
      <c r="D15" s="155">
        <v>39550</v>
      </c>
      <c r="E15" s="154" t="s">
        <v>563</v>
      </c>
      <c r="F15" s="154" t="s">
        <v>4</v>
      </c>
      <c r="G15" s="154" t="s">
        <v>575</v>
      </c>
      <c r="H15" s="154" t="s">
        <v>575</v>
      </c>
      <c r="I15" s="154">
        <v>9</v>
      </c>
      <c r="J15" s="154" t="b">
        <v>1</v>
      </c>
      <c r="K15" s="154">
        <v>9</v>
      </c>
      <c r="L15" s="154" t="s">
        <v>838</v>
      </c>
      <c r="M15" s="154" t="s">
        <v>566</v>
      </c>
      <c r="O15" s="154" t="s">
        <v>822</v>
      </c>
      <c r="P15" s="154" t="str">
        <f t="shared" si="0"/>
        <v>BradyAnya39550</v>
      </c>
    </row>
    <row r="16" spans="1:16" x14ac:dyDescent="0.2">
      <c r="A16" s="154">
        <v>91</v>
      </c>
      <c r="B16" s="154" t="s">
        <v>187</v>
      </c>
      <c r="C16" s="154" t="s">
        <v>478</v>
      </c>
      <c r="D16" s="155">
        <v>38339</v>
      </c>
      <c r="E16" s="154" t="s">
        <v>563</v>
      </c>
      <c r="F16" s="154" t="s">
        <v>10</v>
      </c>
      <c r="G16" s="154" t="s">
        <v>569</v>
      </c>
      <c r="H16" s="154" t="s">
        <v>569</v>
      </c>
      <c r="I16" s="154">
        <v>18</v>
      </c>
      <c r="J16" s="154" t="b">
        <v>1</v>
      </c>
      <c r="K16" s="154">
        <v>18</v>
      </c>
      <c r="L16" s="154" t="s">
        <v>839</v>
      </c>
      <c r="M16" s="154" t="s">
        <v>840</v>
      </c>
      <c r="O16" s="154" t="s">
        <v>822</v>
      </c>
      <c r="P16" s="154" t="str">
        <f t="shared" si="0"/>
        <v>WilliamsArian38339</v>
      </c>
    </row>
    <row r="17" spans="1:16" x14ac:dyDescent="0.2">
      <c r="A17" s="154">
        <v>102</v>
      </c>
      <c r="B17" s="154" t="s">
        <v>421</v>
      </c>
      <c r="C17" s="154" t="s">
        <v>613</v>
      </c>
      <c r="D17" s="155">
        <v>37581</v>
      </c>
      <c r="E17" s="154" t="s">
        <v>563</v>
      </c>
      <c r="F17" s="154" t="s">
        <v>7</v>
      </c>
      <c r="I17" s="154">
        <v>0</v>
      </c>
      <c r="J17" s="154" t="b">
        <v>1</v>
      </c>
      <c r="K17" s="154">
        <v>0</v>
      </c>
      <c r="L17" s="154" t="s">
        <v>841</v>
      </c>
      <c r="M17" s="154">
        <v>3000</v>
      </c>
      <c r="O17" s="154" t="s">
        <v>822</v>
      </c>
      <c r="P17" s="154" t="str">
        <f t="shared" si="0"/>
        <v>AshleighWillis37581</v>
      </c>
    </row>
    <row r="18" spans="1:16" x14ac:dyDescent="0.2">
      <c r="A18" s="154">
        <v>377</v>
      </c>
      <c r="B18" s="154" t="s">
        <v>652</v>
      </c>
      <c r="C18" s="154" t="s">
        <v>531</v>
      </c>
      <c r="D18" s="155">
        <v>37726</v>
      </c>
      <c r="E18" s="154" t="s">
        <v>557</v>
      </c>
      <c r="F18" s="154" t="s">
        <v>23</v>
      </c>
      <c r="G18" s="154" t="s">
        <v>574</v>
      </c>
      <c r="H18" s="154" t="s">
        <v>574</v>
      </c>
      <c r="I18" s="154">
        <v>18</v>
      </c>
      <c r="J18" s="154" t="b">
        <v>1</v>
      </c>
      <c r="K18" s="154">
        <v>18</v>
      </c>
      <c r="L18" s="154" t="s">
        <v>842</v>
      </c>
      <c r="M18" s="154" t="s">
        <v>840</v>
      </c>
      <c r="O18" s="154" t="s">
        <v>822</v>
      </c>
      <c r="P18" s="154" t="str">
        <f t="shared" si="0"/>
        <v>AlexAzu37726</v>
      </c>
    </row>
    <row r="19" spans="1:16" x14ac:dyDescent="0.2">
      <c r="A19" s="154">
        <v>209</v>
      </c>
      <c r="B19" s="154" t="s">
        <v>647</v>
      </c>
      <c r="C19" s="154" t="s">
        <v>648</v>
      </c>
      <c r="D19" s="155">
        <v>38881</v>
      </c>
      <c r="E19" s="154" t="s">
        <v>563</v>
      </c>
      <c r="F19" s="154" t="s">
        <v>12</v>
      </c>
      <c r="G19" s="154" t="s">
        <v>587</v>
      </c>
      <c r="H19" s="154" t="s">
        <v>587</v>
      </c>
      <c r="I19" s="154">
        <v>9</v>
      </c>
      <c r="J19" s="154" t="b">
        <v>1</v>
      </c>
      <c r="K19" s="154">
        <v>9</v>
      </c>
      <c r="L19" s="154" t="s">
        <v>843</v>
      </c>
      <c r="M19" s="154" t="s">
        <v>582</v>
      </c>
      <c r="N19" s="154" t="s">
        <v>844</v>
      </c>
      <c r="O19" s="154" t="s">
        <v>824</v>
      </c>
      <c r="P19" s="154" t="str">
        <f t="shared" si="0"/>
        <v>AbbyBarnfield38881</v>
      </c>
    </row>
    <row r="20" spans="1:16" x14ac:dyDescent="0.2">
      <c r="A20" s="154">
        <v>579</v>
      </c>
      <c r="B20" s="154" t="s">
        <v>140</v>
      </c>
      <c r="C20" s="154" t="s">
        <v>390</v>
      </c>
      <c r="D20" s="155">
        <v>39328</v>
      </c>
      <c r="E20" s="154" t="s">
        <v>557</v>
      </c>
      <c r="F20" s="154" t="s">
        <v>15</v>
      </c>
      <c r="G20" s="154" t="s">
        <v>585</v>
      </c>
      <c r="H20" s="154" t="s">
        <v>585</v>
      </c>
      <c r="I20" s="154">
        <v>9</v>
      </c>
      <c r="J20" s="154" t="b">
        <v>1</v>
      </c>
      <c r="K20" s="154">
        <v>9</v>
      </c>
      <c r="L20" s="154" t="s">
        <v>845</v>
      </c>
      <c r="M20" s="154" t="s">
        <v>576</v>
      </c>
      <c r="N20" s="154" t="s">
        <v>846</v>
      </c>
      <c r="O20" s="154" t="s">
        <v>824</v>
      </c>
      <c r="P20" s="154" t="str">
        <f t="shared" si="0"/>
        <v>JoshuaBarrett39328</v>
      </c>
    </row>
    <row r="21" spans="1:16" x14ac:dyDescent="0.2">
      <c r="A21" s="154">
        <v>497</v>
      </c>
      <c r="B21" s="154" t="s">
        <v>685</v>
      </c>
      <c r="C21" s="154" t="s">
        <v>754</v>
      </c>
      <c r="D21" s="155">
        <v>40033</v>
      </c>
      <c r="E21" s="154" t="s">
        <v>563</v>
      </c>
      <c r="F21" s="154" t="s">
        <v>4</v>
      </c>
      <c r="G21" s="154" t="s">
        <v>575</v>
      </c>
      <c r="H21" s="154" t="s">
        <v>575</v>
      </c>
      <c r="I21" s="154">
        <v>18</v>
      </c>
      <c r="J21" s="154" t="b">
        <v>1</v>
      </c>
      <c r="K21" s="154">
        <v>18</v>
      </c>
      <c r="L21" s="154" t="s">
        <v>847</v>
      </c>
      <c r="M21" s="154" t="s">
        <v>840</v>
      </c>
      <c r="N21" s="154" t="s">
        <v>848</v>
      </c>
      <c r="O21" s="154" t="s">
        <v>824</v>
      </c>
      <c r="P21" s="154" t="str">
        <f t="shared" si="0"/>
        <v>AaliyahBeavan40033</v>
      </c>
    </row>
    <row r="22" spans="1:16" x14ac:dyDescent="0.2">
      <c r="A22" s="154">
        <v>604</v>
      </c>
      <c r="B22" s="154" t="s">
        <v>140</v>
      </c>
      <c r="C22" s="154" t="s">
        <v>810</v>
      </c>
      <c r="D22" s="155">
        <v>38856</v>
      </c>
      <c r="E22" s="154" t="s">
        <v>557</v>
      </c>
      <c r="F22" s="154" t="s">
        <v>14</v>
      </c>
      <c r="G22" s="154" t="s">
        <v>574</v>
      </c>
      <c r="H22" s="154" t="s">
        <v>574</v>
      </c>
      <c r="I22" s="154">
        <v>27</v>
      </c>
      <c r="J22" s="154" t="b">
        <v>1</v>
      </c>
      <c r="K22" s="154">
        <v>27</v>
      </c>
      <c r="L22" s="154" t="s">
        <v>849</v>
      </c>
      <c r="M22" s="154" t="s">
        <v>850</v>
      </c>
      <c r="N22" s="154" t="s">
        <v>851</v>
      </c>
      <c r="O22" s="154" t="s">
        <v>824</v>
      </c>
      <c r="P22" s="154" t="str">
        <f t="shared" si="0"/>
        <v>JoshuaBeecher38856</v>
      </c>
    </row>
    <row r="23" spans="1:16" x14ac:dyDescent="0.2">
      <c r="A23" s="154">
        <v>357</v>
      </c>
      <c r="B23" s="154" t="s">
        <v>698</v>
      </c>
      <c r="C23" s="154" t="s">
        <v>699</v>
      </c>
      <c r="D23" s="155">
        <v>39061</v>
      </c>
      <c r="E23" s="154" t="s">
        <v>557</v>
      </c>
      <c r="F23" s="154" t="s">
        <v>14</v>
      </c>
      <c r="G23" s="154" t="s">
        <v>574</v>
      </c>
      <c r="H23" s="154" t="s">
        <v>574</v>
      </c>
      <c r="I23" s="154">
        <v>9</v>
      </c>
      <c r="J23" s="154" t="b">
        <v>1</v>
      </c>
      <c r="K23" s="154">
        <v>9</v>
      </c>
      <c r="L23" s="154" t="s">
        <v>852</v>
      </c>
      <c r="M23" s="154" t="s">
        <v>576</v>
      </c>
      <c r="N23" s="154" t="s">
        <v>853</v>
      </c>
      <c r="O23" s="154" t="s">
        <v>824</v>
      </c>
      <c r="P23" s="154" t="str">
        <f t="shared" si="0"/>
        <v>KobeBeltran39061</v>
      </c>
    </row>
    <row r="24" spans="1:16" x14ac:dyDescent="0.2">
      <c r="A24" s="154">
        <v>359</v>
      </c>
      <c r="B24" s="154" t="s">
        <v>701</v>
      </c>
      <c r="C24" s="154" t="s">
        <v>699</v>
      </c>
      <c r="D24" s="155">
        <v>39525</v>
      </c>
      <c r="E24" s="154" t="s">
        <v>557</v>
      </c>
      <c r="F24" s="154" t="s">
        <v>15</v>
      </c>
      <c r="G24" s="154" t="s">
        <v>574</v>
      </c>
      <c r="H24" s="154" t="s">
        <v>574</v>
      </c>
      <c r="I24" s="154">
        <v>22.5</v>
      </c>
      <c r="J24" s="154" t="b">
        <v>1</v>
      </c>
      <c r="K24" s="154">
        <v>22.5</v>
      </c>
      <c r="L24" s="154" t="s">
        <v>852</v>
      </c>
      <c r="M24" s="154" t="s">
        <v>854</v>
      </c>
      <c r="N24" s="154" t="s">
        <v>855</v>
      </c>
      <c r="O24" s="154" t="s">
        <v>824</v>
      </c>
      <c r="P24" s="154" t="str">
        <f t="shared" si="0"/>
        <v>KerbyBeltran39525</v>
      </c>
    </row>
    <row r="25" spans="1:16" x14ac:dyDescent="0.2">
      <c r="A25" s="154">
        <v>600</v>
      </c>
      <c r="B25" s="154" t="s">
        <v>807</v>
      </c>
      <c r="C25" s="154" t="s">
        <v>134</v>
      </c>
      <c r="D25" s="155">
        <v>39088</v>
      </c>
      <c r="E25" s="154" t="s">
        <v>557</v>
      </c>
      <c r="F25" s="154" t="s">
        <v>14</v>
      </c>
      <c r="G25" s="154" t="s">
        <v>579</v>
      </c>
      <c r="H25" s="154" t="s">
        <v>579</v>
      </c>
      <c r="I25" s="154">
        <v>22.5</v>
      </c>
      <c r="J25" s="154" t="b">
        <v>1</v>
      </c>
      <c r="K25" s="154">
        <v>22.5</v>
      </c>
      <c r="L25" s="154" t="s">
        <v>856</v>
      </c>
      <c r="M25" s="154" t="s">
        <v>850</v>
      </c>
      <c r="O25" s="154" t="s">
        <v>822</v>
      </c>
      <c r="P25" s="154" t="str">
        <f t="shared" si="0"/>
        <v>ParkerBenjamin39088</v>
      </c>
    </row>
    <row r="26" spans="1:16" x14ac:dyDescent="0.2">
      <c r="A26" s="154">
        <v>147</v>
      </c>
      <c r="B26" s="154" t="s">
        <v>325</v>
      </c>
      <c r="C26" s="154" t="s">
        <v>278</v>
      </c>
      <c r="D26" s="155">
        <v>38324</v>
      </c>
      <c r="E26" s="154" t="s">
        <v>557</v>
      </c>
      <c r="F26" s="154" t="s">
        <v>0</v>
      </c>
      <c r="G26" s="154" t="s">
        <v>615</v>
      </c>
      <c r="H26" s="154" t="s">
        <v>615</v>
      </c>
      <c r="I26" s="154">
        <v>9</v>
      </c>
      <c r="J26" s="154" t="b">
        <v>1</v>
      </c>
      <c r="K26" s="154">
        <v>9</v>
      </c>
      <c r="L26" s="154" t="s">
        <v>857</v>
      </c>
      <c r="M26" s="154" t="s">
        <v>70</v>
      </c>
      <c r="N26" s="154" t="s">
        <v>858</v>
      </c>
      <c r="O26" s="154" t="s">
        <v>824</v>
      </c>
      <c r="P26" s="154" t="str">
        <f t="shared" si="0"/>
        <v>JohnBennett38324</v>
      </c>
    </row>
    <row r="27" spans="1:16" x14ac:dyDescent="0.2">
      <c r="A27" s="154">
        <v>203</v>
      </c>
      <c r="B27" s="154" t="s">
        <v>337</v>
      </c>
      <c r="C27" s="154" t="s">
        <v>278</v>
      </c>
      <c r="D27" s="155">
        <v>39696</v>
      </c>
      <c r="E27" s="154" t="s">
        <v>563</v>
      </c>
      <c r="F27" s="154" t="s">
        <v>4</v>
      </c>
      <c r="G27" s="154" t="s">
        <v>558</v>
      </c>
      <c r="H27" s="154" t="s">
        <v>558</v>
      </c>
      <c r="I27" s="154">
        <v>27</v>
      </c>
      <c r="J27" s="154" t="b">
        <v>1</v>
      </c>
      <c r="K27" s="154">
        <v>27</v>
      </c>
      <c r="L27" s="154" t="s">
        <v>859</v>
      </c>
      <c r="M27" s="154" t="s">
        <v>828</v>
      </c>
      <c r="N27" s="154" t="s">
        <v>860</v>
      </c>
      <c r="O27" s="154" t="s">
        <v>824</v>
      </c>
      <c r="P27" s="154" t="str">
        <f t="shared" si="0"/>
        <v>MillieBennett39696</v>
      </c>
    </row>
    <row r="28" spans="1:16" x14ac:dyDescent="0.2">
      <c r="A28" s="154">
        <v>514</v>
      </c>
      <c r="B28" s="154" t="s">
        <v>762</v>
      </c>
      <c r="C28" s="154" t="s">
        <v>763</v>
      </c>
      <c r="D28" s="155">
        <v>38026</v>
      </c>
      <c r="E28" s="154" t="s">
        <v>557</v>
      </c>
      <c r="F28" s="154" t="s">
        <v>0</v>
      </c>
      <c r="G28" s="154" t="s">
        <v>575</v>
      </c>
      <c r="H28" s="154" t="s">
        <v>575</v>
      </c>
      <c r="I28" s="154">
        <v>9</v>
      </c>
      <c r="J28" s="154" t="b">
        <v>1</v>
      </c>
      <c r="K28" s="154">
        <v>9</v>
      </c>
      <c r="L28" s="154" t="s">
        <v>861</v>
      </c>
      <c r="M28" s="154" t="s">
        <v>560</v>
      </c>
      <c r="N28" s="154" t="s">
        <v>862</v>
      </c>
      <c r="O28" s="154" t="s">
        <v>824</v>
      </c>
      <c r="P28" s="154" t="str">
        <f t="shared" si="0"/>
        <v>EfanBentall38026</v>
      </c>
    </row>
    <row r="29" spans="1:16" x14ac:dyDescent="0.2">
      <c r="A29" s="154">
        <v>42</v>
      </c>
      <c r="B29" s="154" t="s">
        <v>346</v>
      </c>
      <c r="C29" s="154" t="s">
        <v>588</v>
      </c>
      <c r="D29" s="155">
        <v>38375</v>
      </c>
      <c r="E29" s="154" t="s">
        <v>557</v>
      </c>
      <c r="F29" s="154" t="s">
        <v>0</v>
      </c>
      <c r="G29" s="154" t="s">
        <v>558</v>
      </c>
      <c r="H29" s="154" t="s">
        <v>558</v>
      </c>
      <c r="I29" s="154">
        <v>9</v>
      </c>
      <c r="J29" s="154" t="b">
        <v>1</v>
      </c>
      <c r="K29" s="154">
        <v>9</v>
      </c>
      <c r="L29" s="154" t="s">
        <v>863</v>
      </c>
      <c r="M29" s="154" t="s">
        <v>70</v>
      </c>
      <c r="N29" s="154" t="s">
        <v>864</v>
      </c>
      <c r="O29" s="154" t="s">
        <v>824</v>
      </c>
      <c r="P29" s="154" t="str">
        <f t="shared" si="0"/>
        <v>JosephBeresford38375</v>
      </c>
    </row>
    <row r="30" spans="1:16" x14ac:dyDescent="0.2">
      <c r="A30" s="154">
        <v>503</v>
      </c>
      <c r="B30" s="154" t="s">
        <v>756</v>
      </c>
      <c r="C30" s="154" t="s">
        <v>526</v>
      </c>
      <c r="D30" s="155">
        <v>39877</v>
      </c>
      <c r="E30" s="154" t="s">
        <v>563</v>
      </c>
      <c r="F30" s="154" t="s">
        <v>4</v>
      </c>
      <c r="G30" s="154" t="s">
        <v>575</v>
      </c>
      <c r="H30" s="154" t="s">
        <v>575</v>
      </c>
      <c r="I30" s="154">
        <v>9</v>
      </c>
      <c r="J30" s="154" t="b">
        <v>1</v>
      </c>
      <c r="K30" s="154">
        <v>9</v>
      </c>
      <c r="L30" s="154" t="s">
        <v>865</v>
      </c>
      <c r="M30" s="154" t="s">
        <v>561</v>
      </c>
      <c r="N30" s="154" t="s">
        <v>866</v>
      </c>
      <c r="O30" s="154" t="s">
        <v>824</v>
      </c>
      <c r="P30" s="154" t="str">
        <f t="shared" si="0"/>
        <v>PoppyBevan39877</v>
      </c>
    </row>
    <row r="31" spans="1:16" x14ac:dyDescent="0.2">
      <c r="A31" s="154">
        <v>148</v>
      </c>
      <c r="B31" s="154" t="s">
        <v>194</v>
      </c>
      <c r="C31" s="154" t="s">
        <v>195</v>
      </c>
      <c r="D31" s="155">
        <v>39145</v>
      </c>
      <c r="E31" s="154" t="s">
        <v>563</v>
      </c>
      <c r="F31" s="154" t="s">
        <v>12</v>
      </c>
      <c r="G31" s="154" t="s">
        <v>558</v>
      </c>
      <c r="H31" s="154" t="s">
        <v>558</v>
      </c>
      <c r="I31" s="154">
        <v>18</v>
      </c>
      <c r="J31" s="154" t="b">
        <v>1</v>
      </c>
      <c r="K31" s="154">
        <v>18</v>
      </c>
      <c r="L31" s="154" t="s">
        <v>867</v>
      </c>
      <c r="M31" s="154" t="s">
        <v>868</v>
      </c>
      <c r="N31" s="154" t="s">
        <v>869</v>
      </c>
      <c r="O31" s="154" t="s">
        <v>824</v>
      </c>
      <c r="P31" s="154" t="str">
        <f t="shared" si="0"/>
        <v>AmyBeynon39145</v>
      </c>
    </row>
    <row r="32" spans="1:16" x14ac:dyDescent="0.2">
      <c r="A32" s="154">
        <v>61</v>
      </c>
      <c r="B32" s="154" t="s">
        <v>600</v>
      </c>
      <c r="C32" s="154" t="s">
        <v>601</v>
      </c>
      <c r="D32" s="155">
        <v>38738</v>
      </c>
      <c r="E32" s="154" t="s">
        <v>563</v>
      </c>
      <c r="F32" s="154" t="s">
        <v>12</v>
      </c>
      <c r="G32" s="154" t="s">
        <v>575</v>
      </c>
      <c r="H32" s="154" t="s">
        <v>575</v>
      </c>
      <c r="I32" s="154">
        <v>9</v>
      </c>
      <c r="J32" s="154" t="b">
        <v>1</v>
      </c>
      <c r="K32" s="154">
        <v>9</v>
      </c>
      <c r="L32" s="154" t="s">
        <v>870</v>
      </c>
      <c r="M32" s="154" t="s">
        <v>840</v>
      </c>
      <c r="N32" s="154" t="s">
        <v>871</v>
      </c>
      <c r="O32" s="154" t="s">
        <v>824</v>
      </c>
      <c r="P32" s="154" t="str">
        <f t="shared" si="0"/>
        <v>TiwaahBoateng38738</v>
      </c>
    </row>
    <row r="33" spans="1:16" x14ac:dyDescent="0.2">
      <c r="A33" s="154">
        <v>345</v>
      </c>
      <c r="B33" s="154" t="s">
        <v>695</v>
      </c>
      <c r="C33" s="154" t="s">
        <v>601</v>
      </c>
      <c r="D33" s="155">
        <v>37681</v>
      </c>
      <c r="E33" s="154" t="s">
        <v>563</v>
      </c>
      <c r="F33" s="154" t="s">
        <v>7</v>
      </c>
      <c r="G33" s="154" t="s">
        <v>575</v>
      </c>
      <c r="H33" s="154" t="s">
        <v>575</v>
      </c>
      <c r="I33" s="154">
        <v>9</v>
      </c>
      <c r="J33" s="154" t="b">
        <v>1</v>
      </c>
      <c r="K33" s="154">
        <v>9</v>
      </c>
      <c r="L33" s="154" t="s">
        <v>870</v>
      </c>
      <c r="M33" s="154" t="s">
        <v>561</v>
      </c>
      <c r="N33" s="154" t="s">
        <v>872</v>
      </c>
      <c r="O33" s="154" t="s">
        <v>824</v>
      </c>
      <c r="P33" s="154" t="str">
        <f t="shared" si="0"/>
        <v>AmaBoateng37681</v>
      </c>
    </row>
    <row r="34" spans="1:16" x14ac:dyDescent="0.2">
      <c r="A34" s="154">
        <v>587</v>
      </c>
      <c r="B34" s="154" t="s">
        <v>756</v>
      </c>
      <c r="C34" s="154" t="s">
        <v>800</v>
      </c>
      <c r="D34" s="155">
        <v>38680</v>
      </c>
      <c r="E34" s="154" t="s">
        <v>563</v>
      </c>
      <c r="F34" s="154" t="s">
        <v>12</v>
      </c>
      <c r="G34" s="154" t="s">
        <v>801</v>
      </c>
      <c r="H34" s="154" t="s">
        <v>801</v>
      </c>
      <c r="I34" s="154">
        <v>18</v>
      </c>
      <c r="J34" s="154" t="b">
        <v>1</v>
      </c>
      <c r="K34" s="154">
        <v>18</v>
      </c>
      <c r="L34" s="154" t="s">
        <v>873</v>
      </c>
      <c r="M34" s="154" t="s">
        <v>874</v>
      </c>
      <c r="N34" s="154" t="s">
        <v>875</v>
      </c>
      <c r="O34" s="154" t="s">
        <v>824</v>
      </c>
      <c r="P34" s="154" t="str">
        <f t="shared" si="0"/>
        <v>PoppyBostock38680</v>
      </c>
    </row>
    <row r="35" spans="1:16" x14ac:dyDescent="0.2">
      <c r="A35" s="154">
        <v>335</v>
      </c>
      <c r="B35" s="154" t="s">
        <v>405</v>
      </c>
      <c r="C35" s="154" t="s">
        <v>406</v>
      </c>
      <c r="D35" s="155">
        <v>38996</v>
      </c>
      <c r="E35" s="154" t="s">
        <v>557</v>
      </c>
      <c r="F35" s="154" t="s">
        <v>14</v>
      </c>
      <c r="G35" s="154" t="s">
        <v>564</v>
      </c>
      <c r="H35" s="154" t="s">
        <v>564</v>
      </c>
      <c r="I35" s="154">
        <v>9</v>
      </c>
      <c r="J35" s="154" t="b">
        <v>1</v>
      </c>
      <c r="K35" s="154">
        <v>9</v>
      </c>
      <c r="L35" s="154" t="s">
        <v>876</v>
      </c>
      <c r="M35" s="154" t="s">
        <v>568</v>
      </c>
      <c r="N35" s="154" t="s">
        <v>877</v>
      </c>
      <c r="O35" s="154" t="s">
        <v>824</v>
      </c>
      <c r="P35" s="154" t="str">
        <f t="shared" si="0"/>
        <v>IfanBowen38996</v>
      </c>
    </row>
    <row r="36" spans="1:16" x14ac:dyDescent="0.2">
      <c r="A36" s="154">
        <v>49</v>
      </c>
      <c r="B36" s="154" t="s">
        <v>401</v>
      </c>
      <c r="C36" s="154" t="s">
        <v>402</v>
      </c>
      <c r="D36" s="155">
        <v>37876</v>
      </c>
      <c r="E36" s="154" t="s">
        <v>557</v>
      </c>
      <c r="F36" s="154" t="s">
        <v>0</v>
      </c>
      <c r="G36" s="154" t="s">
        <v>558</v>
      </c>
      <c r="H36" s="154" t="s">
        <v>558</v>
      </c>
      <c r="I36" s="154">
        <v>9</v>
      </c>
      <c r="J36" s="154" t="b">
        <v>1</v>
      </c>
      <c r="K36" s="154">
        <v>9</v>
      </c>
      <c r="L36" s="154" t="s">
        <v>878</v>
      </c>
      <c r="M36" s="154" t="s">
        <v>70</v>
      </c>
      <c r="N36" s="154" t="s">
        <v>879</v>
      </c>
      <c r="O36" s="154" t="s">
        <v>824</v>
      </c>
      <c r="P36" s="154" t="str">
        <f t="shared" si="0"/>
        <v>AddamBowling37876</v>
      </c>
    </row>
    <row r="37" spans="1:16" x14ac:dyDescent="0.2">
      <c r="A37" s="154">
        <v>253</v>
      </c>
      <c r="B37" s="154" t="s">
        <v>193</v>
      </c>
      <c r="C37" s="154" t="s">
        <v>655</v>
      </c>
      <c r="D37" s="155">
        <v>37655</v>
      </c>
      <c r="E37" s="154" t="s">
        <v>563</v>
      </c>
      <c r="F37" s="154" t="s">
        <v>7</v>
      </c>
      <c r="G37" s="154" t="s">
        <v>622</v>
      </c>
      <c r="H37" s="154" t="s">
        <v>622</v>
      </c>
      <c r="I37" s="154">
        <v>18</v>
      </c>
      <c r="J37" s="154" t="b">
        <v>1</v>
      </c>
      <c r="K37" s="154">
        <v>0</v>
      </c>
      <c r="L37" s="154" t="s">
        <v>830</v>
      </c>
      <c r="M37" s="154" t="s">
        <v>840</v>
      </c>
      <c r="N37" s="154" t="s">
        <v>880</v>
      </c>
      <c r="O37" s="154" t="s">
        <v>824</v>
      </c>
      <c r="P37" s="154" t="str">
        <f t="shared" si="0"/>
        <v>EllieBraddick37655</v>
      </c>
    </row>
    <row r="38" spans="1:16" x14ac:dyDescent="0.2">
      <c r="A38" s="154">
        <v>188</v>
      </c>
      <c r="B38" s="154" t="s">
        <v>133</v>
      </c>
      <c r="C38" s="154" t="s">
        <v>440</v>
      </c>
      <c r="D38" s="155">
        <v>39091</v>
      </c>
      <c r="E38" s="154" t="s">
        <v>557</v>
      </c>
      <c r="F38" s="154" t="s">
        <v>14</v>
      </c>
      <c r="G38" s="154" t="s">
        <v>575</v>
      </c>
      <c r="H38" s="154" t="s">
        <v>575</v>
      </c>
      <c r="I38" s="154">
        <v>22.5</v>
      </c>
      <c r="J38" s="154" t="b">
        <v>1</v>
      </c>
      <c r="K38" s="154">
        <v>22.5</v>
      </c>
      <c r="L38" s="154" t="s">
        <v>881</v>
      </c>
      <c r="M38" s="154" t="s">
        <v>882</v>
      </c>
      <c r="N38" s="154" t="s">
        <v>883</v>
      </c>
      <c r="O38" s="154" t="s">
        <v>824</v>
      </c>
      <c r="P38" s="154" t="str">
        <f t="shared" si="0"/>
        <v>HarryBradley39091</v>
      </c>
    </row>
    <row r="39" spans="1:16" x14ac:dyDescent="0.2">
      <c r="A39" s="154">
        <v>183</v>
      </c>
      <c r="B39" s="154" t="s">
        <v>517</v>
      </c>
      <c r="C39" s="154" t="s">
        <v>516</v>
      </c>
      <c r="D39" s="155">
        <v>37826</v>
      </c>
      <c r="E39" s="154" t="s">
        <v>563</v>
      </c>
      <c r="F39" s="154" t="s">
        <v>7</v>
      </c>
      <c r="G39" s="154" t="s">
        <v>574</v>
      </c>
      <c r="H39" s="154" t="s">
        <v>574</v>
      </c>
      <c r="I39" s="154">
        <v>9</v>
      </c>
      <c r="J39" s="154" t="b">
        <v>1</v>
      </c>
      <c r="K39" s="154">
        <v>9</v>
      </c>
      <c r="L39" s="154" t="s">
        <v>884</v>
      </c>
      <c r="M39" s="154" t="s">
        <v>582</v>
      </c>
      <c r="O39" s="154" t="s">
        <v>822</v>
      </c>
      <c r="P39" s="154" t="str">
        <f t="shared" si="0"/>
        <v>CroninBree37826</v>
      </c>
    </row>
    <row r="40" spans="1:16" x14ac:dyDescent="0.2">
      <c r="A40" s="154">
        <v>191</v>
      </c>
      <c r="B40" s="154" t="s">
        <v>196</v>
      </c>
      <c r="C40" s="154" t="s">
        <v>447</v>
      </c>
      <c r="D40" s="155">
        <v>39492</v>
      </c>
      <c r="E40" s="154" t="s">
        <v>563</v>
      </c>
      <c r="F40" s="154" t="s">
        <v>4</v>
      </c>
      <c r="G40" s="154" t="s">
        <v>614</v>
      </c>
      <c r="H40" s="154" t="s">
        <v>614</v>
      </c>
      <c r="I40" s="154">
        <v>9</v>
      </c>
      <c r="J40" s="154" t="b">
        <v>1</v>
      </c>
      <c r="K40" s="154">
        <v>9</v>
      </c>
      <c r="L40" s="154" t="s">
        <v>885</v>
      </c>
      <c r="M40" s="154" t="s">
        <v>560</v>
      </c>
      <c r="N40" s="154" t="s">
        <v>886</v>
      </c>
      <c r="O40" s="154" t="s">
        <v>824</v>
      </c>
      <c r="P40" s="154" t="str">
        <f t="shared" si="0"/>
        <v>NiaBroad39492</v>
      </c>
    </row>
    <row r="41" spans="1:16" x14ac:dyDescent="0.2">
      <c r="A41" s="154">
        <v>206</v>
      </c>
      <c r="B41" s="154" t="s">
        <v>418</v>
      </c>
      <c r="C41" s="154" t="s">
        <v>527</v>
      </c>
      <c r="D41" s="155">
        <v>38690</v>
      </c>
      <c r="E41" s="154" t="s">
        <v>563</v>
      </c>
      <c r="F41" s="154" t="s">
        <v>12</v>
      </c>
      <c r="G41" s="154" t="s">
        <v>583</v>
      </c>
      <c r="H41" s="154" t="s">
        <v>583</v>
      </c>
      <c r="I41" s="154">
        <v>9</v>
      </c>
      <c r="J41" s="154" t="b">
        <v>1</v>
      </c>
      <c r="K41" s="154">
        <v>9</v>
      </c>
      <c r="L41" s="154" t="s">
        <v>887</v>
      </c>
      <c r="M41" s="154" t="s">
        <v>566</v>
      </c>
      <c r="N41" s="154" t="s">
        <v>888</v>
      </c>
      <c r="O41" s="154" t="s">
        <v>824</v>
      </c>
      <c r="P41" s="154" t="str">
        <f t="shared" si="0"/>
        <v>AnnaBrooks38690</v>
      </c>
    </row>
    <row r="42" spans="1:16" x14ac:dyDescent="0.2">
      <c r="A42" s="154">
        <v>515</v>
      </c>
      <c r="B42" s="154" t="s">
        <v>143</v>
      </c>
      <c r="C42" s="154" t="s">
        <v>764</v>
      </c>
      <c r="D42" s="155">
        <v>38048</v>
      </c>
      <c r="E42" s="154" t="s">
        <v>557</v>
      </c>
      <c r="F42" s="154" t="s">
        <v>0</v>
      </c>
      <c r="G42" s="154" t="s">
        <v>590</v>
      </c>
      <c r="H42" s="154" t="s">
        <v>590</v>
      </c>
      <c r="I42" s="154">
        <v>18</v>
      </c>
      <c r="J42" s="154" t="b">
        <v>1</v>
      </c>
      <c r="K42" s="154">
        <v>18</v>
      </c>
      <c r="L42" s="154" t="s">
        <v>889</v>
      </c>
      <c r="M42" s="154" t="s">
        <v>890</v>
      </c>
      <c r="O42" s="154" t="s">
        <v>822</v>
      </c>
      <c r="P42" s="154" t="str">
        <f t="shared" si="0"/>
        <v>DaviesBryn Llewellyn38048</v>
      </c>
    </row>
    <row r="43" spans="1:16" x14ac:dyDescent="0.2">
      <c r="A43" s="154">
        <v>398</v>
      </c>
      <c r="B43" s="154" t="s">
        <v>243</v>
      </c>
      <c r="C43" s="154" t="s">
        <v>715</v>
      </c>
      <c r="D43" s="155">
        <v>39795</v>
      </c>
      <c r="E43" s="154" t="s">
        <v>557</v>
      </c>
      <c r="F43" s="154" t="s">
        <v>15</v>
      </c>
      <c r="G43" s="154" t="s">
        <v>558</v>
      </c>
      <c r="H43" s="154" t="s">
        <v>558</v>
      </c>
      <c r="I43" s="154">
        <v>22.5</v>
      </c>
      <c r="J43" s="154" t="b">
        <v>1</v>
      </c>
      <c r="K43" s="154">
        <v>22.5</v>
      </c>
      <c r="L43" s="154" t="s">
        <v>891</v>
      </c>
      <c r="M43" s="154" t="s">
        <v>892</v>
      </c>
      <c r="N43" s="154" t="s">
        <v>893</v>
      </c>
      <c r="O43" s="154" t="s">
        <v>824</v>
      </c>
      <c r="P43" s="154" t="str">
        <f t="shared" si="0"/>
        <v>NathanBunting39795</v>
      </c>
    </row>
    <row r="44" spans="1:16" x14ac:dyDescent="0.2">
      <c r="A44" s="154">
        <v>99</v>
      </c>
      <c r="B44" s="154" t="s">
        <v>201</v>
      </c>
      <c r="C44" s="154" t="s">
        <v>250</v>
      </c>
      <c r="D44" s="155">
        <v>37622</v>
      </c>
      <c r="E44" s="154" t="s">
        <v>563</v>
      </c>
      <c r="F44" s="154" t="s">
        <v>7</v>
      </c>
      <c r="G44" s="154" t="s">
        <v>583</v>
      </c>
      <c r="H44" s="154" t="s">
        <v>583</v>
      </c>
      <c r="I44" s="154">
        <v>9</v>
      </c>
      <c r="J44" s="154" t="b">
        <v>1</v>
      </c>
      <c r="K44" s="154">
        <v>9</v>
      </c>
      <c r="L44" s="154" t="s">
        <v>894</v>
      </c>
      <c r="M44" s="154" t="s">
        <v>568</v>
      </c>
      <c r="N44" s="154" t="s">
        <v>895</v>
      </c>
      <c r="O44" s="154" t="s">
        <v>824</v>
      </c>
      <c r="P44" s="154" t="str">
        <f t="shared" si="0"/>
        <v>AimeeCallow37622</v>
      </c>
    </row>
    <row r="45" spans="1:16" x14ac:dyDescent="0.2">
      <c r="A45" s="154">
        <v>568</v>
      </c>
      <c r="B45" s="154" t="s">
        <v>185</v>
      </c>
      <c r="C45" s="154" t="s">
        <v>266</v>
      </c>
      <c r="D45" s="155">
        <v>37452</v>
      </c>
      <c r="E45" s="154" t="s">
        <v>557</v>
      </c>
      <c r="F45" s="154" t="s">
        <v>23</v>
      </c>
      <c r="G45" s="154" t="s">
        <v>665</v>
      </c>
      <c r="H45" s="154" t="s">
        <v>665</v>
      </c>
      <c r="I45" s="154">
        <v>9</v>
      </c>
      <c r="J45" s="154" t="b">
        <v>1</v>
      </c>
      <c r="K45" s="154">
        <v>9</v>
      </c>
      <c r="L45" s="154" t="s">
        <v>896</v>
      </c>
      <c r="M45" s="154" t="s">
        <v>576</v>
      </c>
      <c r="N45" s="154" t="s">
        <v>897</v>
      </c>
      <c r="O45" s="154" t="s">
        <v>824</v>
      </c>
      <c r="P45" s="154" t="str">
        <f t="shared" si="0"/>
        <v>CallumCampion37452</v>
      </c>
    </row>
    <row r="46" spans="1:16" x14ac:dyDescent="0.2">
      <c r="A46" s="154">
        <v>396</v>
      </c>
      <c r="B46" s="154" t="s">
        <v>713</v>
      </c>
      <c r="C46" s="154" t="s">
        <v>714</v>
      </c>
      <c r="D46" s="155">
        <v>39544</v>
      </c>
      <c r="E46" s="154" t="s">
        <v>563</v>
      </c>
      <c r="F46" s="154" t="s">
        <v>4</v>
      </c>
      <c r="G46" s="154" t="s">
        <v>575</v>
      </c>
      <c r="H46" s="154" t="s">
        <v>575</v>
      </c>
      <c r="I46" s="154">
        <v>18</v>
      </c>
      <c r="J46" s="154" t="b">
        <v>1</v>
      </c>
      <c r="K46" s="154">
        <v>18</v>
      </c>
      <c r="L46" s="154" t="s">
        <v>898</v>
      </c>
      <c r="M46" s="154" t="s">
        <v>899</v>
      </c>
      <c r="N46" s="154" t="s">
        <v>900</v>
      </c>
      <c r="O46" s="154" t="s">
        <v>822</v>
      </c>
      <c r="P46" s="154" t="str">
        <f t="shared" si="0"/>
        <v>ScarlettCargill39544</v>
      </c>
    </row>
    <row r="47" spans="1:16" x14ac:dyDescent="0.2">
      <c r="A47" s="154">
        <v>453</v>
      </c>
      <c r="B47" s="154" t="s">
        <v>337</v>
      </c>
      <c r="C47" s="154" t="s">
        <v>370</v>
      </c>
      <c r="D47" s="155">
        <v>38330</v>
      </c>
      <c r="E47" s="154" t="s">
        <v>563</v>
      </c>
      <c r="F47" s="154" t="s">
        <v>10</v>
      </c>
      <c r="G47" s="154" t="s">
        <v>558</v>
      </c>
      <c r="H47" s="154" t="s">
        <v>558</v>
      </c>
      <c r="I47" s="154">
        <v>9</v>
      </c>
      <c r="J47" s="154" t="b">
        <v>1</v>
      </c>
      <c r="K47" s="154">
        <v>9</v>
      </c>
      <c r="L47" s="154" t="s">
        <v>901</v>
      </c>
      <c r="M47" s="154" t="s">
        <v>71</v>
      </c>
      <c r="N47" s="154" t="s">
        <v>902</v>
      </c>
      <c r="O47" s="154" t="s">
        <v>824</v>
      </c>
      <c r="P47" s="154" t="str">
        <f t="shared" si="0"/>
        <v>MillieCarter38330</v>
      </c>
    </row>
    <row r="48" spans="1:16" x14ac:dyDescent="0.2">
      <c r="A48" s="154">
        <v>213</v>
      </c>
      <c r="B48" s="154" t="s">
        <v>351</v>
      </c>
      <c r="C48" s="154" t="s">
        <v>205</v>
      </c>
      <c r="D48" s="155">
        <v>38041</v>
      </c>
      <c r="E48" s="154" t="s">
        <v>563</v>
      </c>
      <c r="F48" s="154" t="s">
        <v>10</v>
      </c>
      <c r="G48" s="154" t="s">
        <v>608</v>
      </c>
      <c r="H48" s="154" t="s">
        <v>608</v>
      </c>
      <c r="I48" s="154">
        <v>9</v>
      </c>
      <c r="J48" s="154" t="b">
        <v>1</v>
      </c>
      <c r="K48" s="154">
        <v>9</v>
      </c>
      <c r="L48" s="154" t="s">
        <v>834</v>
      </c>
      <c r="M48" s="154" t="s">
        <v>566</v>
      </c>
      <c r="O48" s="154" t="s">
        <v>822</v>
      </c>
      <c r="P48" s="154" t="str">
        <f t="shared" si="0"/>
        <v>BreezeCarys38041</v>
      </c>
    </row>
    <row r="49" spans="1:16" x14ac:dyDescent="0.2">
      <c r="A49" s="154">
        <v>601</v>
      </c>
      <c r="B49" s="154" t="s">
        <v>525</v>
      </c>
      <c r="C49" s="154" t="s">
        <v>205</v>
      </c>
      <c r="D49" s="155">
        <v>38980</v>
      </c>
      <c r="E49" s="154" t="s">
        <v>563</v>
      </c>
      <c r="F49" s="154" t="s">
        <v>12</v>
      </c>
      <c r="G49" s="154" t="s">
        <v>808</v>
      </c>
      <c r="H49" s="154" t="s">
        <v>808</v>
      </c>
      <c r="I49" s="154">
        <v>18</v>
      </c>
      <c r="J49" s="154" t="b">
        <v>1</v>
      </c>
      <c r="K49" s="154">
        <v>18</v>
      </c>
      <c r="L49" s="154" t="s">
        <v>903</v>
      </c>
      <c r="M49" s="154" t="s">
        <v>904</v>
      </c>
      <c r="O49" s="154" t="s">
        <v>822</v>
      </c>
      <c r="P49" s="154" t="str">
        <f t="shared" si="0"/>
        <v>LeyshonCarys38980</v>
      </c>
    </row>
    <row r="50" spans="1:16" x14ac:dyDescent="0.2">
      <c r="A50" s="154">
        <v>260</v>
      </c>
      <c r="B50" s="154" t="s">
        <v>157</v>
      </c>
      <c r="C50" s="154" t="s">
        <v>428</v>
      </c>
      <c r="D50" s="155">
        <v>37221</v>
      </c>
      <c r="E50" s="154" t="s">
        <v>557</v>
      </c>
      <c r="F50" s="154" t="s">
        <v>23</v>
      </c>
      <c r="G50" s="154" t="s">
        <v>622</v>
      </c>
      <c r="H50" s="154" t="s">
        <v>622</v>
      </c>
      <c r="I50" s="154">
        <v>18</v>
      </c>
      <c r="J50" s="154" t="b">
        <v>1</v>
      </c>
      <c r="K50" s="154">
        <v>0</v>
      </c>
      <c r="L50" s="154" t="s">
        <v>830</v>
      </c>
      <c r="M50" s="154" t="s">
        <v>905</v>
      </c>
      <c r="N50" s="154" t="s">
        <v>906</v>
      </c>
      <c r="O50" s="154" t="s">
        <v>824</v>
      </c>
      <c r="P50" s="154" t="str">
        <f t="shared" si="0"/>
        <v>JoeChadwick37221</v>
      </c>
    </row>
    <row r="51" spans="1:16" x14ac:dyDescent="0.2">
      <c r="A51" s="154">
        <v>585</v>
      </c>
      <c r="B51" s="154" t="s">
        <v>313</v>
      </c>
      <c r="C51" s="154" t="s">
        <v>799</v>
      </c>
      <c r="D51" s="155">
        <v>39405</v>
      </c>
      <c r="E51" s="154" t="s">
        <v>563</v>
      </c>
      <c r="F51" s="154" t="s">
        <v>4</v>
      </c>
      <c r="G51" s="154" t="s">
        <v>665</v>
      </c>
      <c r="H51" s="154" t="s">
        <v>665</v>
      </c>
      <c r="I51" s="154">
        <v>22.5</v>
      </c>
      <c r="J51" s="154" t="b">
        <v>1</v>
      </c>
      <c r="K51" s="154">
        <v>22.5</v>
      </c>
      <c r="L51" s="154" t="s">
        <v>907</v>
      </c>
      <c r="M51" s="154" t="s">
        <v>850</v>
      </c>
      <c r="N51" s="154" t="s">
        <v>908</v>
      </c>
      <c r="O51" s="154" t="s">
        <v>824</v>
      </c>
      <c r="P51" s="154" t="str">
        <f t="shared" si="0"/>
        <v>FfionChallis39405</v>
      </c>
    </row>
    <row r="52" spans="1:16" x14ac:dyDescent="0.2">
      <c r="A52" s="154">
        <v>245</v>
      </c>
      <c r="B52" s="154" t="s">
        <v>189</v>
      </c>
      <c r="C52" s="154" t="s">
        <v>431</v>
      </c>
      <c r="D52" s="155">
        <v>37917</v>
      </c>
      <c r="E52" s="154" t="s">
        <v>563</v>
      </c>
      <c r="F52" s="154" t="s">
        <v>10</v>
      </c>
      <c r="G52" s="154" t="s">
        <v>622</v>
      </c>
      <c r="H52" s="154" t="s">
        <v>622</v>
      </c>
      <c r="I52" s="154">
        <v>18</v>
      </c>
      <c r="J52" s="154" t="b">
        <v>1</v>
      </c>
      <c r="K52" s="154">
        <v>0</v>
      </c>
      <c r="L52" s="154" t="s">
        <v>830</v>
      </c>
      <c r="M52" s="154" t="s">
        <v>909</v>
      </c>
      <c r="N52" s="154" t="s">
        <v>910</v>
      </c>
      <c r="O52" s="154" t="s">
        <v>824</v>
      </c>
      <c r="P52" s="154" t="str">
        <f t="shared" si="0"/>
        <v>LucyChalmers37917</v>
      </c>
    </row>
    <row r="53" spans="1:16" x14ac:dyDescent="0.2">
      <c r="A53" s="154">
        <v>550</v>
      </c>
      <c r="B53" s="154" t="s">
        <v>315</v>
      </c>
      <c r="C53" s="154" t="s">
        <v>316</v>
      </c>
      <c r="D53" s="155">
        <v>38898</v>
      </c>
      <c r="E53" s="154" t="s">
        <v>563</v>
      </c>
      <c r="F53" s="154" t="s">
        <v>12</v>
      </c>
      <c r="G53" s="154" t="s">
        <v>580</v>
      </c>
      <c r="H53" s="154" t="s">
        <v>580</v>
      </c>
      <c r="I53" s="154">
        <v>18</v>
      </c>
      <c r="J53" s="154" t="b">
        <v>1</v>
      </c>
      <c r="K53" s="154">
        <v>18</v>
      </c>
      <c r="L53" s="154" t="s">
        <v>911</v>
      </c>
      <c r="M53" s="154" t="s">
        <v>874</v>
      </c>
      <c r="N53" s="154" t="s">
        <v>912</v>
      </c>
      <c r="O53" s="154" t="s">
        <v>824</v>
      </c>
      <c r="P53" s="154" t="str">
        <f t="shared" si="0"/>
        <v>FreiyaCharles38898</v>
      </c>
    </row>
    <row r="54" spans="1:16" x14ac:dyDescent="0.2">
      <c r="A54" s="154">
        <v>177</v>
      </c>
      <c r="B54" s="154" t="s">
        <v>266</v>
      </c>
      <c r="C54" s="154" t="s">
        <v>230</v>
      </c>
      <c r="D54" s="155">
        <v>37151</v>
      </c>
      <c r="E54" s="154" t="s">
        <v>563</v>
      </c>
      <c r="F54" s="154" t="s">
        <v>7</v>
      </c>
      <c r="G54" s="154" t="s">
        <v>558</v>
      </c>
      <c r="H54" s="154" t="s">
        <v>558</v>
      </c>
      <c r="I54" s="154">
        <v>9</v>
      </c>
      <c r="J54" s="154" t="b">
        <v>1</v>
      </c>
      <c r="K54" s="154">
        <v>9</v>
      </c>
      <c r="L54" s="154" t="s">
        <v>913</v>
      </c>
      <c r="M54" s="154" t="s">
        <v>570</v>
      </c>
      <c r="O54" s="154" t="s">
        <v>822</v>
      </c>
      <c r="P54" s="154" t="str">
        <f t="shared" si="0"/>
        <v>CampionCharlotte37151</v>
      </c>
    </row>
    <row r="55" spans="1:16" x14ac:dyDescent="0.2">
      <c r="A55" s="154">
        <v>5</v>
      </c>
      <c r="B55" s="154" t="s">
        <v>338</v>
      </c>
      <c r="C55" s="154" t="s">
        <v>520</v>
      </c>
      <c r="D55" s="155">
        <v>37925</v>
      </c>
      <c r="E55" s="154" t="s">
        <v>557</v>
      </c>
      <c r="F55" s="154" t="s">
        <v>0</v>
      </c>
      <c r="G55" s="154" t="s">
        <v>565</v>
      </c>
      <c r="H55" s="154" t="s">
        <v>565</v>
      </c>
      <c r="I55" s="154">
        <v>9</v>
      </c>
      <c r="J55" s="154" t="b">
        <v>1</v>
      </c>
      <c r="K55" s="154">
        <v>9</v>
      </c>
      <c r="L55" s="154" t="s">
        <v>914</v>
      </c>
      <c r="M55" s="154" t="s">
        <v>566</v>
      </c>
      <c r="N55" s="154" t="s">
        <v>915</v>
      </c>
      <c r="O55" s="154" t="s">
        <v>824</v>
      </c>
      <c r="P55" s="154" t="str">
        <f t="shared" si="0"/>
        <v>TheoCheshire37925</v>
      </c>
    </row>
    <row r="56" spans="1:16" x14ac:dyDescent="0.2">
      <c r="A56" s="154">
        <v>4</v>
      </c>
      <c r="B56" s="154" t="s">
        <v>207</v>
      </c>
      <c r="C56" s="154" t="s">
        <v>272</v>
      </c>
      <c r="D56" s="155">
        <v>37832</v>
      </c>
      <c r="E56" s="154" t="s">
        <v>563</v>
      </c>
      <c r="F56" s="154" t="s">
        <v>7</v>
      </c>
      <c r="G56" s="154" t="s">
        <v>564</v>
      </c>
      <c r="H56" s="154" t="s">
        <v>564</v>
      </c>
      <c r="I56" s="154">
        <v>9</v>
      </c>
      <c r="J56" s="154" t="b">
        <v>1</v>
      </c>
      <c r="K56" s="154">
        <v>9</v>
      </c>
      <c r="L56" s="154" t="s">
        <v>916</v>
      </c>
      <c r="M56" s="154" t="s">
        <v>70</v>
      </c>
      <c r="N56" s="154" t="s">
        <v>917</v>
      </c>
      <c r="O56" s="154" t="s">
        <v>824</v>
      </c>
      <c r="P56" s="154" t="str">
        <f t="shared" si="0"/>
        <v>LiliChurch37832</v>
      </c>
    </row>
    <row r="57" spans="1:16" x14ac:dyDescent="0.2">
      <c r="A57" s="154">
        <v>491</v>
      </c>
      <c r="B57" s="154" t="s">
        <v>288</v>
      </c>
      <c r="C57" s="154" t="s">
        <v>394</v>
      </c>
      <c r="D57" s="155">
        <v>37327</v>
      </c>
      <c r="E57" s="154" t="s">
        <v>557</v>
      </c>
      <c r="F57" s="154" t="s">
        <v>23</v>
      </c>
      <c r="G57" s="154" t="s">
        <v>558</v>
      </c>
      <c r="H57" s="154" t="s">
        <v>558</v>
      </c>
      <c r="I57" s="154">
        <v>9</v>
      </c>
      <c r="J57" s="154" t="b">
        <v>1</v>
      </c>
      <c r="K57" s="154">
        <v>9</v>
      </c>
      <c r="L57" s="154" t="s">
        <v>918</v>
      </c>
      <c r="M57" s="154" t="s">
        <v>561</v>
      </c>
      <c r="N57" s="154" t="s">
        <v>919</v>
      </c>
      <c r="O57" s="154" t="s">
        <v>824</v>
      </c>
      <c r="P57" s="154" t="str">
        <f t="shared" si="0"/>
        <v>CameronCiaburri37327</v>
      </c>
    </row>
    <row r="58" spans="1:16" x14ac:dyDescent="0.2">
      <c r="A58" s="154">
        <v>72</v>
      </c>
      <c r="B58" s="154" t="s">
        <v>136</v>
      </c>
      <c r="C58" s="154" t="s">
        <v>279</v>
      </c>
      <c r="D58" s="155">
        <v>38704</v>
      </c>
      <c r="E58" s="154" t="s">
        <v>557</v>
      </c>
      <c r="F58" s="154" t="s">
        <v>14</v>
      </c>
      <c r="G58" s="154" t="s">
        <v>583</v>
      </c>
      <c r="H58" s="154" t="s">
        <v>583</v>
      </c>
      <c r="I58" s="154">
        <v>22.5</v>
      </c>
      <c r="J58" s="154" t="b">
        <v>1</v>
      </c>
      <c r="K58" s="154">
        <v>22.5</v>
      </c>
      <c r="L58" s="154" t="s">
        <v>920</v>
      </c>
      <c r="M58" s="154" t="s">
        <v>892</v>
      </c>
      <c r="N58" s="154" t="s">
        <v>921</v>
      </c>
      <c r="O58" s="154" t="s">
        <v>824</v>
      </c>
      <c r="P58" s="154" t="str">
        <f t="shared" si="0"/>
        <v>RyanClark38704</v>
      </c>
    </row>
    <row r="59" spans="1:16" x14ac:dyDescent="0.2">
      <c r="A59" s="154">
        <v>246</v>
      </c>
      <c r="B59" s="154" t="s">
        <v>146</v>
      </c>
      <c r="C59" s="154" t="s">
        <v>279</v>
      </c>
      <c r="D59" s="155">
        <v>37408</v>
      </c>
      <c r="E59" s="154" t="s">
        <v>557</v>
      </c>
      <c r="F59" s="154" t="s">
        <v>23</v>
      </c>
      <c r="G59" s="154" t="s">
        <v>622</v>
      </c>
      <c r="H59" s="154" t="s">
        <v>622</v>
      </c>
      <c r="I59" s="154">
        <v>9</v>
      </c>
      <c r="J59" s="154" t="b">
        <v>1</v>
      </c>
      <c r="K59" s="154">
        <v>0</v>
      </c>
      <c r="L59" s="154" t="s">
        <v>830</v>
      </c>
      <c r="M59" s="154" t="s">
        <v>71</v>
      </c>
      <c r="N59" s="154" t="s">
        <v>922</v>
      </c>
      <c r="O59" s="154" t="s">
        <v>824</v>
      </c>
      <c r="P59" s="154" t="str">
        <f t="shared" si="0"/>
        <v>JacobClark37408</v>
      </c>
    </row>
    <row r="60" spans="1:16" x14ac:dyDescent="0.2">
      <c r="A60" s="154">
        <v>463</v>
      </c>
      <c r="B60" s="154" t="s">
        <v>147</v>
      </c>
      <c r="C60" s="154" t="s">
        <v>366</v>
      </c>
      <c r="D60" s="155">
        <v>38724</v>
      </c>
      <c r="E60" s="154" t="s">
        <v>557</v>
      </c>
      <c r="F60" s="154" t="s">
        <v>14</v>
      </c>
      <c r="G60" s="154" t="s">
        <v>558</v>
      </c>
      <c r="H60" s="154" t="s">
        <v>558</v>
      </c>
      <c r="I60" s="154">
        <v>9</v>
      </c>
      <c r="J60" s="154" t="b">
        <v>1</v>
      </c>
      <c r="K60" s="154">
        <v>9</v>
      </c>
      <c r="L60" s="154" t="s">
        <v>923</v>
      </c>
      <c r="M60" s="154" t="s">
        <v>561</v>
      </c>
      <c r="N60" s="154" t="s">
        <v>924</v>
      </c>
      <c r="O60" s="154" t="s">
        <v>824</v>
      </c>
      <c r="P60" s="154" t="str">
        <f t="shared" si="0"/>
        <v>OliverClarkson38724</v>
      </c>
    </row>
    <row r="61" spans="1:16" x14ac:dyDescent="0.2">
      <c r="A61" s="154">
        <v>149</v>
      </c>
      <c r="B61" s="154" t="s">
        <v>196</v>
      </c>
      <c r="C61" s="154" t="s">
        <v>476</v>
      </c>
      <c r="D61" s="155">
        <v>37531</v>
      </c>
      <c r="E61" s="154" t="s">
        <v>563</v>
      </c>
      <c r="F61" s="154" t="s">
        <v>7</v>
      </c>
      <c r="G61" s="154" t="s">
        <v>574</v>
      </c>
      <c r="H61" s="154" t="s">
        <v>574</v>
      </c>
      <c r="I61" s="154">
        <v>18</v>
      </c>
      <c r="J61" s="154" t="b">
        <v>1</v>
      </c>
      <c r="K61" s="154">
        <v>18</v>
      </c>
      <c r="L61" s="154" t="s">
        <v>925</v>
      </c>
      <c r="M61" s="154" t="s">
        <v>926</v>
      </c>
      <c r="N61" s="154" t="s">
        <v>927</v>
      </c>
      <c r="O61" s="154" t="s">
        <v>824</v>
      </c>
      <c r="P61" s="154" t="str">
        <f t="shared" si="0"/>
        <v>NiaClatworthy37531</v>
      </c>
    </row>
    <row r="62" spans="1:16" x14ac:dyDescent="0.2">
      <c r="A62" s="154">
        <v>264</v>
      </c>
      <c r="B62" s="154" t="s">
        <v>662</v>
      </c>
      <c r="C62" s="154" t="s">
        <v>476</v>
      </c>
      <c r="D62" s="155">
        <v>37681</v>
      </c>
      <c r="E62" s="154" t="s">
        <v>557</v>
      </c>
      <c r="F62" s="154" t="s">
        <v>23</v>
      </c>
      <c r="G62" s="154" t="s">
        <v>622</v>
      </c>
      <c r="H62" s="154" t="s">
        <v>622</v>
      </c>
      <c r="I62" s="154">
        <v>9</v>
      </c>
      <c r="J62" s="154" t="b">
        <v>1</v>
      </c>
      <c r="K62" s="154">
        <v>0</v>
      </c>
      <c r="L62" s="154" t="s">
        <v>830</v>
      </c>
      <c r="M62" s="154" t="s">
        <v>70</v>
      </c>
      <c r="O62" s="154" t="s">
        <v>822</v>
      </c>
      <c r="P62" s="154" t="str">
        <f t="shared" si="0"/>
        <v>SebClatworthy37681</v>
      </c>
    </row>
    <row r="63" spans="1:16" x14ac:dyDescent="0.2">
      <c r="A63" s="154">
        <v>155</v>
      </c>
      <c r="B63" s="154" t="s">
        <v>144</v>
      </c>
      <c r="C63" s="154" t="s">
        <v>328</v>
      </c>
      <c r="D63" s="155">
        <v>37751</v>
      </c>
      <c r="E63" s="154" t="s">
        <v>557</v>
      </c>
      <c r="F63" s="154" t="s">
        <v>23</v>
      </c>
      <c r="G63" s="154" t="s">
        <v>615</v>
      </c>
      <c r="H63" s="154" t="s">
        <v>615</v>
      </c>
      <c r="I63" s="154">
        <v>9</v>
      </c>
      <c r="J63" s="154" t="b">
        <v>1</v>
      </c>
      <c r="K63" s="154">
        <v>9</v>
      </c>
      <c r="L63" s="154" t="s">
        <v>928</v>
      </c>
      <c r="M63" s="154" t="s">
        <v>620</v>
      </c>
      <c r="N63" s="154" t="s">
        <v>929</v>
      </c>
      <c r="O63" s="154" t="s">
        <v>824</v>
      </c>
      <c r="P63" s="154" t="str">
        <f t="shared" si="0"/>
        <v>SamuelClayton37751</v>
      </c>
    </row>
    <row r="64" spans="1:16" x14ac:dyDescent="0.2">
      <c r="A64" s="154">
        <v>3</v>
      </c>
      <c r="B64" s="154" t="s">
        <v>332</v>
      </c>
      <c r="C64" s="154" t="s">
        <v>556</v>
      </c>
      <c r="D64" s="155">
        <v>38597</v>
      </c>
      <c r="E64" s="154" t="s">
        <v>557</v>
      </c>
      <c r="F64" s="154" t="s">
        <v>14</v>
      </c>
      <c r="G64" s="154" t="s">
        <v>558</v>
      </c>
      <c r="H64" s="154" t="s">
        <v>558</v>
      </c>
      <c r="I64" s="154">
        <v>31.5</v>
      </c>
      <c r="J64" s="154" t="b">
        <v>1</v>
      </c>
      <c r="K64" s="154">
        <v>31.5</v>
      </c>
      <c r="L64" s="154" t="s">
        <v>930</v>
      </c>
      <c r="M64" s="154" t="s">
        <v>931</v>
      </c>
      <c r="N64" s="154" t="s">
        <v>932</v>
      </c>
      <c r="O64" s="154" t="s">
        <v>824</v>
      </c>
      <c r="P64" s="154" t="str">
        <f t="shared" si="0"/>
        <v>EvanCole38597</v>
      </c>
    </row>
    <row r="65" spans="1:16" x14ac:dyDescent="0.2">
      <c r="A65" s="154">
        <v>516</v>
      </c>
      <c r="B65" s="154" t="s">
        <v>247</v>
      </c>
      <c r="C65" s="154" t="s">
        <v>765</v>
      </c>
      <c r="D65" s="155">
        <v>39628</v>
      </c>
      <c r="E65" s="154" t="s">
        <v>557</v>
      </c>
      <c r="F65" s="154" t="s">
        <v>15</v>
      </c>
      <c r="G65" s="154" t="s">
        <v>564</v>
      </c>
      <c r="H65" s="154" t="s">
        <v>564</v>
      </c>
      <c r="I65" s="154">
        <v>9</v>
      </c>
      <c r="J65" s="154" t="b">
        <v>1</v>
      </c>
      <c r="K65" s="154">
        <v>9</v>
      </c>
      <c r="L65" s="154" t="s">
        <v>933</v>
      </c>
      <c r="M65" s="154" t="s">
        <v>576</v>
      </c>
      <c r="N65" s="154" t="s">
        <v>934</v>
      </c>
      <c r="O65" s="154" t="s">
        <v>824</v>
      </c>
      <c r="P65" s="154" t="str">
        <f t="shared" si="0"/>
        <v>AlexanderColes39628</v>
      </c>
    </row>
    <row r="66" spans="1:16" x14ac:dyDescent="0.2">
      <c r="A66" s="154">
        <v>517</v>
      </c>
      <c r="B66" s="154" t="s">
        <v>142</v>
      </c>
      <c r="C66" s="154" t="s">
        <v>765</v>
      </c>
      <c r="D66" s="155">
        <v>40012</v>
      </c>
      <c r="E66" s="154" t="s">
        <v>557</v>
      </c>
      <c r="F66" s="154" t="s">
        <v>15</v>
      </c>
      <c r="G66" s="154" t="s">
        <v>564</v>
      </c>
      <c r="H66" s="154" t="s">
        <v>564</v>
      </c>
      <c r="I66" s="154">
        <v>9</v>
      </c>
      <c r="J66" s="154" t="b">
        <v>1</v>
      </c>
      <c r="K66" s="154">
        <v>9</v>
      </c>
      <c r="L66" s="154" t="s">
        <v>933</v>
      </c>
      <c r="M66" s="154" t="s">
        <v>576</v>
      </c>
      <c r="N66" s="154" t="s">
        <v>935</v>
      </c>
      <c r="O66" s="154" t="s">
        <v>824</v>
      </c>
      <c r="P66" s="154" t="str">
        <f t="shared" si="0"/>
        <v>WilliamColes40012</v>
      </c>
    </row>
    <row r="67" spans="1:16" x14ac:dyDescent="0.2">
      <c r="A67" s="154">
        <v>461</v>
      </c>
      <c r="B67" s="154" t="s">
        <v>202</v>
      </c>
      <c r="C67" s="154" t="s">
        <v>451</v>
      </c>
      <c r="D67" s="155">
        <v>38043</v>
      </c>
      <c r="E67" s="154" t="s">
        <v>563</v>
      </c>
      <c r="F67" s="154" t="s">
        <v>10</v>
      </c>
      <c r="G67" s="154" t="s">
        <v>558</v>
      </c>
      <c r="H67" s="154" t="s">
        <v>558</v>
      </c>
      <c r="I67" s="154">
        <v>22.5</v>
      </c>
      <c r="J67" s="154" t="b">
        <v>1</v>
      </c>
      <c r="K67" s="154">
        <v>22.5</v>
      </c>
      <c r="L67" s="154" t="s">
        <v>936</v>
      </c>
      <c r="M67" s="154" t="s">
        <v>937</v>
      </c>
      <c r="N67" s="154" t="s">
        <v>938</v>
      </c>
      <c r="O67" s="154" t="s">
        <v>824</v>
      </c>
      <c r="P67" s="154" t="str">
        <f t="shared" si="0"/>
        <v>EmilyCollins38043</v>
      </c>
    </row>
    <row r="68" spans="1:16" x14ac:dyDescent="0.2">
      <c r="A68" s="154">
        <v>534</v>
      </c>
      <c r="B68" s="154" t="s">
        <v>774</v>
      </c>
      <c r="C68" s="154" t="s">
        <v>451</v>
      </c>
      <c r="D68" s="155">
        <v>38677</v>
      </c>
      <c r="E68" s="154" t="s">
        <v>557</v>
      </c>
      <c r="F68" s="154" t="s">
        <v>14</v>
      </c>
      <c r="G68" s="154" t="s">
        <v>615</v>
      </c>
      <c r="H68" s="154" t="s">
        <v>615</v>
      </c>
      <c r="I68" s="154">
        <v>9</v>
      </c>
      <c r="J68" s="154" t="b">
        <v>1</v>
      </c>
      <c r="K68" s="154">
        <v>9</v>
      </c>
      <c r="L68" s="154" t="s">
        <v>939</v>
      </c>
      <c r="M68" s="154" t="s">
        <v>576</v>
      </c>
      <c r="N68" s="154" t="s">
        <v>940</v>
      </c>
      <c r="O68" s="154" t="s">
        <v>824</v>
      </c>
      <c r="P68" s="154" t="str">
        <f t="shared" si="0"/>
        <v>NedCollins38677</v>
      </c>
    </row>
    <row r="69" spans="1:16" x14ac:dyDescent="0.2">
      <c r="A69" s="154">
        <v>556</v>
      </c>
      <c r="B69" s="154" t="s">
        <v>157</v>
      </c>
      <c r="C69" s="154" t="s">
        <v>451</v>
      </c>
      <c r="D69" s="155">
        <v>38007</v>
      </c>
      <c r="E69" s="154" t="s">
        <v>557</v>
      </c>
      <c r="F69" s="154" t="s">
        <v>0</v>
      </c>
      <c r="G69" s="154" t="s">
        <v>615</v>
      </c>
      <c r="H69" s="154" t="s">
        <v>615</v>
      </c>
      <c r="I69" s="154">
        <v>18</v>
      </c>
      <c r="J69" s="154" t="b">
        <v>1</v>
      </c>
      <c r="K69" s="154">
        <v>18</v>
      </c>
      <c r="L69" s="154" t="s">
        <v>939</v>
      </c>
      <c r="M69" s="154" t="s">
        <v>941</v>
      </c>
      <c r="N69" s="154" t="s">
        <v>942</v>
      </c>
      <c r="O69" s="154" t="s">
        <v>824</v>
      </c>
      <c r="P69" s="154" t="str">
        <f t="shared" ref="P69:P131" si="1">CONCATENATE(B69,C69,D69)</f>
        <v>JoeCollins38007</v>
      </c>
    </row>
    <row r="70" spans="1:16" x14ac:dyDescent="0.2">
      <c r="A70" s="154">
        <v>270</v>
      </c>
      <c r="B70" s="154" t="s">
        <v>260</v>
      </c>
      <c r="C70" s="154" t="s">
        <v>245</v>
      </c>
      <c r="D70" s="155">
        <v>37320</v>
      </c>
      <c r="E70" s="154" t="s">
        <v>557</v>
      </c>
      <c r="F70" s="154" t="s">
        <v>23</v>
      </c>
      <c r="G70" s="154" t="s">
        <v>585</v>
      </c>
      <c r="H70" s="154" t="s">
        <v>585</v>
      </c>
      <c r="I70" s="154">
        <v>9</v>
      </c>
      <c r="J70" s="154" t="b">
        <v>1</v>
      </c>
      <c r="K70" s="154">
        <v>9</v>
      </c>
      <c r="L70" s="154" t="s">
        <v>943</v>
      </c>
      <c r="M70" s="154" t="s">
        <v>566</v>
      </c>
      <c r="N70" s="154" t="s">
        <v>944</v>
      </c>
      <c r="O70" s="154" t="s">
        <v>945</v>
      </c>
      <c r="P70" s="154" t="str">
        <f t="shared" si="1"/>
        <v>KyleCook37320</v>
      </c>
    </row>
    <row r="71" spans="1:16" x14ac:dyDescent="0.2">
      <c r="A71" s="154">
        <v>538</v>
      </c>
      <c r="B71" s="154" t="s">
        <v>776</v>
      </c>
      <c r="C71" s="154" t="s">
        <v>245</v>
      </c>
      <c r="D71" s="155">
        <v>38724</v>
      </c>
      <c r="E71" s="154" t="s">
        <v>563</v>
      </c>
      <c r="F71" s="154" t="s">
        <v>12</v>
      </c>
      <c r="G71" s="154" t="s">
        <v>580</v>
      </c>
      <c r="H71" s="154" t="s">
        <v>580</v>
      </c>
      <c r="I71" s="154">
        <v>18</v>
      </c>
      <c r="J71" s="154" t="b">
        <v>1</v>
      </c>
      <c r="K71" s="154">
        <v>18</v>
      </c>
      <c r="L71" s="154" t="s">
        <v>946</v>
      </c>
      <c r="M71" s="154" t="s">
        <v>874</v>
      </c>
      <c r="N71" s="154" t="s">
        <v>947</v>
      </c>
      <c r="O71" s="154" t="s">
        <v>824</v>
      </c>
      <c r="P71" s="154" t="str">
        <f t="shared" si="1"/>
        <v>KaitlinCook38724</v>
      </c>
    </row>
    <row r="72" spans="1:16" x14ac:dyDescent="0.2">
      <c r="A72" s="154">
        <v>293</v>
      </c>
      <c r="B72" s="154" t="s">
        <v>190</v>
      </c>
      <c r="C72" s="154" t="s">
        <v>676</v>
      </c>
      <c r="D72" s="155">
        <v>39728</v>
      </c>
      <c r="E72" s="154" t="s">
        <v>563</v>
      </c>
      <c r="F72" s="154" t="s">
        <v>4</v>
      </c>
      <c r="G72" s="154" t="s">
        <v>571</v>
      </c>
      <c r="H72" s="154" t="s">
        <v>571</v>
      </c>
      <c r="I72" s="154">
        <v>9</v>
      </c>
      <c r="J72" s="154" t="b">
        <v>1</v>
      </c>
      <c r="K72" s="154">
        <v>9</v>
      </c>
      <c r="L72" s="154" t="s">
        <v>948</v>
      </c>
      <c r="M72" s="154" t="s">
        <v>582</v>
      </c>
      <c r="N72" s="154" t="s">
        <v>949</v>
      </c>
      <c r="O72" s="154" t="s">
        <v>824</v>
      </c>
      <c r="P72" s="154" t="str">
        <f t="shared" si="1"/>
        <v>EvieCooper39728</v>
      </c>
    </row>
    <row r="73" spans="1:16" x14ac:dyDescent="0.2">
      <c r="A73" s="154">
        <v>584</v>
      </c>
      <c r="B73" s="154" t="s">
        <v>290</v>
      </c>
      <c r="C73" s="154" t="s">
        <v>798</v>
      </c>
      <c r="D73" s="155">
        <v>39583</v>
      </c>
      <c r="E73" s="154" t="s">
        <v>563</v>
      </c>
      <c r="F73" s="154" t="s">
        <v>4</v>
      </c>
      <c r="G73" s="154" t="s">
        <v>626</v>
      </c>
      <c r="H73" s="154" t="s">
        <v>626</v>
      </c>
      <c r="I73" s="154">
        <v>9</v>
      </c>
      <c r="J73" s="154" t="b">
        <v>1</v>
      </c>
      <c r="K73" s="154">
        <v>9</v>
      </c>
      <c r="L73" s="154" t="s">
        <v>950</v>
      </c>
      <c r="M73" s="154" t="s">
        <v>560</v>
      </c>
      <c r="N73" s="154" t="s">
        <v>951</v>
      </c>
      <c r="O73" s="154" t="s">
        <v>824</v>
      </c>
      <c r="P73" s="154" t="str">
        <f t="shared" si="1"/>
        <v>ImogenCutter39583</v>
      </c>
    </row>
    <row r="74" spans="1:16" x14ac:dyDescent="0.2">
      <c r="A74" s="154">
        <v>170</v>
      </c>
      <c r="B74" s="154" t="s">
        <v>450</v>
      </c>
      <c r="C74" s="154" t="s">
        <v>320</v>
      </c>
      <c r="D74" s="155">
        <v>38656</v>
      </c>
      <c r="E74" s="154" t="s">
        <v>557</v>
      </c>
      <c r="F74" s="154" t="s">
        <v>14</v>
      </c>
      <c r="G74" s="154" t="s">
        <v>558</v>
      </c>
      <c r="H74" s="154" t="s">
        <v>558</v>
      </c>
      <c r="I74" s="154">
        <v>9</v>
      </c>
      <c r="J74" s="154" t="b">
        <v>1</v>
      </c>
      <c r="K74" s="154">
        <v>9</v>
      </c>
      <c r="L74" s="154" t="s">
        <v>952</v>
      </c>
      <c r="M74" s="154" t="s">
        <v>71</v>
      </c>
      <c r="O74" s="154" t="s">
        <v>822</v>
      </c>
      <c r="P74" s="154" t="str">
        <f t="shared" si="1"/>
        <v>KingDafydd38656</v>
      </c>
    </row>
    <row r="75" spans="1:16" x14ac:dyDescent="0.2">
      <c r="A75" s="154">
        <v>563</v>
      </c>
      <c r="B75" s="154" t="s">
        <v>142</v>
      </c>
      <c r="C75" s="154" t="s">
        <v>788</v>
      </c>
      <c r="D75" s="155">
        <v>38769</v>
      </c>
      <c r="E75" s="154" t="s">
        <v>557</v>
      </c>
      <c r="F75" s="154" t="s">
        <v>14</v>
      </c>
      <c r="G75" s="154" t="s">
        <v>580</v>
      </c>
      <c r="H75" s="154" t="s">
        <v>580</v>
      </c>
      <c r="I75" s="154">
        <v>18</v>
      </c>
      <c r="J75" s="154" t="b">
        <v>1</v>
      </c>
      <c r="K75" s="154">
        <v>18</v>
      </c>
      <c r="L75" s="154" t="s">
        <v>953</v>
      </c>
      <c r="M75" s="154" t="s">
        <v>840</v>
      </c>
      <c r="N75" s="154" t="s">
        <v>954</v>
      </c>
      <c r="O75" s="154" t="s">
        <v>824</v>
      </c>
      <c r="P75" s="154" t="str">
        <f t="shared" si="1"/>
        <v>WilliamDavey38769</v>
      </c>
    </row>
    <row r="76" spans="1:16" x14ac:dyDescent="0.2">
      <c r="A76" s="154">
        <v>77</v>
      </c>
      <c r="B76" s="154" t="s">
        <v>604</v>
      </c>
      <c r="C76" s="154" t="s">
        <v>143</v>
      </c>
      <c r="D76" s="155">
        <v>39875</v>
      </c>
      <c r="E76" s="154" t="s">
        <v>563</v>
      </c>
      <c r="F76" s="154" t="s">
        <v>4</v>
      </c>
      <c r="G76" s="154" t="s">
        <v>583</v>
      </c>
      <c r="H76" s="154" t="s">
        <v>583</v>
      </c>
      <c r="I76" s="154">
        <v>9</v>
      </c>
      <c r="J76" s="154" t="b">
        <v>1</v>
      </c>
      <c r="K76" s="154">
        <v>9</v>
      </c>
      <c r="L76" s="154" t="s">
        <v>955</v>
      </c>
      <c r="M76" s="154" t="s">
        <v>582</v>
      </c>
      <c r="O76" s="154" t="s">
        <v>822</v>
      </c>
      <c r="P76" s="154" t="str">
        <f t="shared" si="1"/>
        <v>Lena LlwydDavies39875</v>
      </c>
    </row>
    <row r="77" spans="1:16" x14ac:dyDescent="0.2">
      <c r="A77" s="154">
        <v>282</v>
      </c>
      <c r="B77" s="154" t="s">
        <v>198</v>
      </c>
      <c r="C77" s="154" t="s">
        <v>143</v>
      </c>
      <c r="D77" s="155">
        <v>38343</v>
      </c>
      <c r="E77" s="154" t="s">
        <v>563</v>
      </c>
      <c r="F77" s="154" t="s">
        <v>10</v>
      </c>
      <c r="G77" s="154" t="s">
        <v>558</v>
      </c>
      <c r="H77" s="154" t="s">
        <v>558</v>
      </c>
      <c r="I77" s="154">
        <v>9</v>
      </c>
      <c r="J77" s="154" t="b">
        <v>1</v>
      </c>
      <c r="K77" s="154">
        <v>9</v>
      </c>
      <c r="L77" s="154" t="s">
        <v>956</v>
      </c>
      <c r="M77" s="154" t="s">
        <v>568</v>
      </c>
      <c r="N77" s="154" t="s">
        <v>957</v>
      </c>
      <c r="O77" s="154" t="s">
        <v>824</v>
      </c>
      <c r="P77" s="154" t="str">
        <f t="shared" si="1"/>
        <v>EllaDavies38343</v>
      </c>
    </row>
    <row r="78" spans="1:16" x14ac:dyDescent="0.2">
      <c r="A78" s="154">
        <v>283</v>
      </c>
      <c r="B78" s="154" t="s">
        <v>671</v>
      </c>
      <c r="C78" s="154" t="s">
        <v>143</v>
      </c>
      <c r="D78" s="155">
        <v>38953</v>
      </c>
      <c r="E78" s="154" t="s">
        <v>563</v>
      </c>
      <c r="F78" s="154" t="s">
        <v>12</v>
      </c>
      <c r="G78" s="154" t="s">
        <v>558</v>
      </c>
      <c r="H78" s="154" t="s">
        <v>558</v>
      </c>
      <c r="I78" s="154">
        <v>9</v>
      </c>
      <c r="J78" s="154" t="b">
        <v>1</v>
      </c>
      <c r="K78" s="154">
        <v>9</v>
      </c>
      <c r="L78" s="154" t="s">
        <v>956</v>
      </c>
      <c r="M78" s="154" t="s">
        <v>568</v>
      </c>
      <c r="N78" s="154" t="s">
        <v>958</v>
      </c>
      <c r="O78" s="154" t="s">
        <v>824</v>
      </c>
      <c r="P78" s="154" t="str">
        <f t="shared" si="1"/>
        <v>MaiDavies38953</v>
      </c>
    </row>
    <row r="79" spans="1:16" x14ac:dyDescent="0.2">
      <c r="A79" s="154">
        <v>292</v>
      </c>
      <c r="B79" s="154" t="s">
        <v>400</v>
      </c>
      <c r="C79" s="154" t="s">
        <v>143</v>
      </c>
      <c r="D79" s="155">
        <v>39371</v>
      </c>
      <c r="E79" s="154" t="s">
        <v>563</v>
      </c>
      <c r="F79" s="154" t="s">
        <v>4</v>
      </c>
      <c r="G79" s="154" t="s">
        <v>575</v>
      </c>
      <c r="H79" s="154" t="s">
        <v>575</v>
      </c>
      <c r="I79" s="154">
        <v>18</v>
      </c>
      <c r="J79" s="154" t="b">
        <v>1</v>
      </c>
      <c r="K79" s="154">
        <v>18</v>
      </c>
      <c r="L79" s="154" t="s">
        <v>959</v>
      </c>
      <c r="M79" s="154" t="s">
        <v>904</v>
      </c>
      <c r="N79" s="154" t="s">
        <v>960</v>
      </c>
      <c r="O79" s="154" t="s">
        <v>824</v>
      </c>
      <c r="P79" s="154" t="str">
        <f t="shared" si="1"/>
        <v>CerysDavies39371</v>
      </c>
    </row>
    <row r="80" spans="1:16" x14ac:dyDescent="0.2">
      <c r="A80" s="154">
        <v>382</v>
      </c>
      <c r="B80" s="154" t="s">
        <v>709</v>
      </c>
      <c r="C80" s="154" t="s">
        <v>143</v>
      </c>
      <c r="D80" s="155">
        <v>39525</v>
      </c>
      <c r="E80" s="154" t="s">
        <v>563</v>
      </c>
      <c r="F80" s="154" t="s">
        <v>4</v>
      </c>
      <c r="G80" s="154" t="s">
        <v>558</v>
      </c>
      <c r="H80" s="154" t="s">
        <v>558</v>
      </c>
      <c r="I80" s="154">
        <v>18</v>
      </c>
      <c r="J80" s="154" t="b">
        <v>1</v>
      </c>
      <c r="K80" s="154">
        <v>18</v>
      </c>
      <c r="L80" s="154" t="s">
        <v>961</v>
      </c>
      <c r="M80" s="154" t="s">
        <v>962</v>
      </c>
      <c r="N80" s="154" t="s">
        <v>963</v>
      </c>
      <c r="O80" s="154" t="s">
        <v>824</v>
      </c>
      <c r="P80" s="154" t="str">
        <f t="shared" si="1"/>
        <v>AvaDavies39525</v>
      </c>
    </row>
    <row r="81" spans="1:16" x14ac:dyDescent="0.2">
      <c r="A81" s="154">
        <v>449</v>
      </c>
      <c r="B81" s="154" t="s">
        <v>204</v>
      </c>
      <c r="C81" s="154" t="s">
        <v>143</v>
      </c>
      <c r="D81" s="155">
        <v>38641</v>
      </c>
      <c r="E81" s="154" t="s">
        <v>563</v>
      </c>
      <c r="F81" s="154" t="s">
        <v>12</v>
      </c>
      <c r="G81" s="154" t="s">
        <v>583</v>
      </c>
      <c r="H81" s="154" t="s">
        <v>583</v>
      </c>
      <c r="I81" s="154">
        <v>9</v>
      </c>
      <c r="J81" s="154" t="b">
        <v>1</v>
      </c>
      <c r="K81" s="154">
        <v>9</v>
      </c>
      <c r="L81" s="154" t="s">
        <v>964</v>
      </c>
      <c r="M81" s="154" t="s">
        <v>559</v>
      </c>
      <c r="N81" s="154" t="s">
        <v>965</v>
      </c>
      <c r="O81" s="154" t="s">
        <v>824</v>
      </c>
      <c r="P81" s="154" t="str">
        <f t="shared" si="1"/>
        <v>SophieDavies38641</v>
      </c>
    </row>
    <row r="82" spans="1:16" x14ac:dyDescent="0.2">
      <c r="A82" s="154">
        <v>413</v>
      </c>
      <c r="B82" s="154" t="s">
        <v>194</v>
      </c>
      <c r="C82" s="154" t="s">
        <v>310</v>
      </c>
      <c r="D82" s="155">
        <v>39096</v>
      </c>
      <c r="E82" s="154" t="s">
        <v>563</v>
      </c>
      <c r="F82" s="154" t="s">
        <v>12</v>
      </c>
      <c r="G82" s="154" t="s">
        <v>583</v>
      </c>
      <c r="H82" s="154" t="s">
        <v>583</v>
      </c>
      <c r="I82" s="154">
        <v>18</v>
      </c>
      <c r="J82" s="154" t="b">
        <v>1</v>
      </c>
      <c r="K82" s="154">
        <v>18</v>
      </c>
      <c r="L82" s="154" t="s">
        <v>966</v>
      </c>
      <c r="M82" s="154" t="s">
        <v>967</v>
      </c>
      <c r="N82" s="154" t="s">
        <v>968</v>
      </c>
      <c r="O82" s="154" t="s">
        <v>824</v>
      </c>
      <c r="P82" s="154" t="str">
        <f t="shared" si="1"/>
        <v>AmyDavis39096</v>
      </c>
    </row>
    <row r="83" spans="1:16" x14ac:dyDescent="0.2">
      <c r="A83" s="154">
        <v>14</v>
      </c>
      <c r="B83" s="154" t="s">
        <v>327</v>
      </c>
      <c r="C83" s="154" t="s">
        <v>263</v>
      </c>
      <c r="D83" s="155">
        <v>39018</v>
      </c>
      <c r="E83" s="154" t="s">
        <v>557</v>
      </c>
      <c r="F83" s="154" t="s">
        <v>14</v>
      </c>
      <c r="G83" s="154" t="s">
        <v>575</v>
      </c>
      <c r="H83" s="154" t="s">
        <v>575</v>
      </c>
      <c r="I83" s="154">
        <v>9</v>
      </c>
      <c r="J83" s="154" t="b">
        <v>1</v>
      </c>
      <c r="K83" s="154">
        <v>9</v>
      </c>
      <c r="L83" s="154" t="s">
        <v>969</v>
      </c>
      <c r="M83" s="154" t="s">
        <v>576</v>
      </c>
      <c r="N83" s="154" t="s">
        <v>970</v>
      </c>
      <c r="O83" s="154" t="s">
        <v>824</v>
      </c>
      <c r="P83" s="154" t="str">
        <f t="shared" si="1"/>
        <v>HenryDawes39018</v>
      </c>
    </row>
    <row r="84" spans="1:16" x14ac:dyDescent="0.2">
      <c r="A84" s="154">
        <v>455</v>
      </c>
      <c r="B84" s="154" t="s">
        <v>742</v>
      </c>
      <c r="C84" s="154" t="s">
        <v>263</v>
      </c>
      <c r="D84" s="155">
        <v>38090</v>
      </c>
      <c r="E84" s="154" t="s">
        <v>563</v>
      </c>
      <c r="F84" s="154" t="s">
        <v>10</v>
      </c>
      <c r="G84" s="154" t="s">
        <v>575</v>
      </c>
      <c r="H84" s="154" t="s">
        <v>575</v>
      </c>
      <c r="I84" s="154">
        <v>9</v>
      </c>
      <c r="J84" s="154" t="b">
        <v>1</v>
      </c>
      <c r="K84" s="154">
        <v>9</v>
      </c>
      <c r="L84" s="154" t="s">
        <v>969</v>
      </c>
      <c r="M84" s="154" t="s">
        <v>620</v>
      </c>
      <c r="N84" s="154" t="s">
        <v>971</v>
      </c>
      <c r="O84" s="154" t="s">
        <v>824</v>
      </c>
      <c r="P84" s="154" t="str">
        <f t="shared" si="1"/>
        <v>AntoniaDawes38090</v>
      </c>
    </row>
    <row r="85" spans="1:16" x14ac:dyDescent="0.2">
      <c r="A85" s="154">
        <v>306</v>
      </c>
      <c r="B85" s="154" t="s">
        <v>391</v>
      </c>
      <c r="C85" s="154" t="s">
        <v>392</v>
      </c>
      <c r="D85" s="155">
        <v>39514</v>
      </c>
      <c r="E85" s="154" t="s">
        <v>563</v>
      </c>
      <c r="F85" s="154" t="s">
        <v>4</v>
      </c>
      <c r="G85" s="154" t="s">
        <v>583</v>
      </c>
      <c r="H85" s="154" t="s">
        <v>583</v>
      </c>
      <c r="I85" s="154">
        <v>18</v>
      </c>
      <c r="J85" s="154" t="b">
        <v>1</v>
      </c>
      <c r="K85" s="154">
        <v>18</v>
      </c>
      <c r="L85" s="154" t="s">
        <v>972</v>
      </c>
      <c r="M85" s="154" t="s">
        <v>840</v>
      </c>
      <c r="N85" s="154" t="s">
        <v>973</v>
      </c>
      <c r="O85" s="154" t="s">
        <v>824</v>
      </c>
      <c r="P85" s="154" t="str">
        <f t="shared" si="1"/>
        <v>NellDesir39514</v>
      </c>
    </row>
    <row r="86" spans="1:16" x14ac:dyDescent="0.2">
      <c r="A86" s="154">
        <v>273</v>
      </c>
      <c r="B86" s="154" t="s">
        <v>318</v>
      </c>
      <c r="C86" s="154" t="s">
        <v>319</v>
      </c>
      <c r="D86" s="155">
        <v>37985</v>
      </c>
      <c r="E86" s="154" t="s">
        <v>563</v>
      </c>
      <c r="F86" s="154" t="s">
        <v>10</v>
      </c>
      <c r="G86" s="154" t="s">
        <v>574</v>
      </c>
      <c r="H86" s="154" t="s">
        <v>574</v>
      </c>
      <c r="I86" s="154">
        <v>27</v>
      </c>
      <c r="J86" s="154" t="b">
        <v>1</v>
      </c>
      <c r="K86" s="154">
        <v>27</v>
      </c>
      <c r="L86" s="154" t="s">
        <v>974</v>
      </c>
      <c r="M86" s="154" t="s">
        <v>975</v>
      </c>
      <c r="N86" s="154" t="s">
        <v>976</v>
      </c>
      <c r="O86" s="154" t="s">
        <v>824</v>
      </c>
      <c r="P86" s="154" t="str">
        <f t="shared" si="1"/>
        <v>GabbyDickinson37985</v>
      </c>
    </row>
    <row r="87" spans="1:16" x14ac:dyDescent="0.2">
      <c r="A87" s="154">
        <v>591</v>
      </c>
      <c r="B87" s="154" t="s">
        <v>293</v>
      </c>
      <c r="C87" s="154" t="s">
        <v>294</v>
      </c>
      <c r="D87" s="155">
        <v>37875</v>
      </c>
      <c r="E87" s="154" t="s">
        <v>563</v>
      </c>
      <c r="F87" s="154" t="s">
        <v>10</v>
      </c>
      <c r="G87" s="154" t="s">
        <v>583</v>
      </c>
      <c r="H87" s="154" t="s">
        <v>583</v>
      </c>
      <c r="I87" s="154">
        <v>9</v>
      </c>
      <c r="J87" s="154" t="b">
        <v>1</v>
      </c>
      <c r="K87" s="154">
        <v>9</v>
      </c>
      <c r="L87" s="154" t="s">
        <v>977</v>
      </c>
      <c r="M87" s="154" t="s">
        <v>559</v>
      </c>
      <c r="N87" s="154" t="s">
        <v>978</v>
      </c>
      <c r="O87" s="154" t="s">
        <v>824</v>
      </c>
      <c r="P87" s="154" t="str">
        <f t="shared" si="1"/>
        <v>ElinaDineen37875</v>
      </c>
    </row>
    <row r="88" spans="1:16" x14ac:dyDescent="0.2">
      <c r="A88" s="154">
        <v>519</v>
      </c>
      <c r="B88" s="154" t="s">
        <v>766</v>
      </c>
      <c r="C88" s="154" t="s">
        <v>767</v>
      </c>
      <c r="D88" s="155">
        <v>38893</v>
      </c>
      <c r="E88" s="154" t="s">
        <v>557</v>
      </c>
      <c r="F88" s="154" t="s">
        <v>14</v>
      </c>
      <c r="G88" s="154" t="s">
        <v>587</v>
      </c>
      <c r="H88" s="154" t="s">
        <v>587</v>
      </c>
      <c r="I88" s="154">
        <v>18</v>
      </c>
      <c r="J88" s="154" t="b">
        <v>1</v>
      </c>
      <c r="K88" s="154">
        <v>18</v>
      </c>
      <c r="L88" s="154" t="s">
        <v>979</v>
      </c>
      <c r="M88" s="154" t="s">
        <v>980</v>
      </c>
      <c r="N88" s="154" t="s">
        <v>981</v>
      </c>
      <c r="O88" s="154" t="s">
        <v>824</v>
      </c>
      <c r="P88" s="154" t="str">
        <f t="shared" si="1"/>
        <v>CoriDobbs38893</v>
      </c>
    </row>
    <row r="89" spans="1:16" x14ac:dyDescent="0.2">
      <c r="A89" s="154">
        <v>278</v>
      </c>
      <c r="B89" s="154" t="s">
        <v>666</v>
      </c>
      <c r="C89" s="154" t="s">
        <v>667</v>
      </c>
      <c r="D89" s="155">
        <v>39567</v>
      </c>
      <c r="E89" s="154" t="s">
        <v>557</v>
      </c>
      <c r="F89" s="154" t="s">
        <v>15</v>
      </c>
      <c r="G89" s="154" t="s">
        <v>564</v>
      </c>
      <c r="H89" s="154" t="s">
        <v>564</v>
      </c>
      <c r="I89" s="154">
        <v>22.5</v>
      </c>
      <c r="J89" s="154" t="b">
        <v>1</v>
      </c>
      <c r="K89" s="154">
        <v>22.5</v>
      </c>
      <c r="L89" s="154" t="s">
        <v>982</v>
      </c>
      <c r="M89" s="154" t="s">
        <v>983</v>
      </c>
      <c r="N89" s="154" t="s">
        <v>984</v>
      </c>
      <c r="O89" s="154" t="s">
        <v>824</v>
      </c>
      <c r="P89" s="154" t="str">
        <f t="shared" si="1"/>
        <v>HugoDouglas39567</v>
      </c>
    </row>
    <row r="90" spans="1:16" x14ac:dyDescent="0.2">
      <c r="A90" s="154">
        <v>140</v>
      </c>
      <c r="B90" s="154" t="s">
        <v>526</v>
      </c>
      <c r="C90" s="154" t="s">
        <v>159</v>
      </c>
      <c r="D90" s="155">
        <v>37297</v>
      </c>
      <c r="E90" s="154" t="s">
        <v>557</v>
      </c>
      <c r="F90" s="154" t="s">
        <v>23</v>
      </c>
      <c r="G90" s="154" t="s">
        <v>575</v>
      </c>
      <c r="H90" s="154" t="s">
        <v>575</v>
      </c>
      <c r="I90" s="154">
        <v>9</v>
      </c>
      <c r="J90" s="154" t="b">
        <v>1</v>
      </c>
      <c r="K90" s="154">
        <v>9</v>
      </c>
      <c r="L90" s="154" t="s">
        <v>985</v>
      </c>
      <c r="M90" s="154" t="s">
        <v>582</v>
      </c>
      <c r="O90" s="154" t="s">
        <v>822</v>
      </c>
      <c r="P90" s="154" t="str">
        <f t="shared" si="1"/>
        <v>BevanDylan37297</v>
      </c>
    </row>
    <row r="91" spans="1:16" x14ac:dyDescent="0.2">
      <c r="A91" s="154">
        <v>92</v>
      </c>
      <c r="B91" s="154" t="s">
        <v>136</v>
      </c>
      <c r="C91" s="154" t="s">
        <v>206</v>
      </c>
      <c r="D91" s="155">
        <v>38050</v>
      </c>
      <c r="E91" s="154" t="s">
        <v>557</v>
      </c>
      <c r="F91" s="154" t="s">
        <v>0</v>
      </c>
      <c r="G91" s="154" t="s">
        <v>608</v>
      </c>
      <c r="H91" s="154" t="s">
        <v>608</v>
      </c>
      <c r="I91" s="154">
        <v>22.5</v>
      </c>
      <c r="J91" s="154" t="b">
        <v>1</v>
      </c>
      <c r="K91" s="154">
        <v>22.5</v>
      </c>
      <c r="L91" s="154" t="s">
        <v>986</v>
      </c>
      <c r="M91" s="154" t="s">
        <v>987</v>
      </c>
      <c r="N91" s="154" t="s">
        <v>988</v>
      </c>
      <c r="O91" s="154" t="s">
        <v>824</v>
      </c>
      <c r="P91" s="154" t="str">
        <f t="shared" si="1"/>
        <v>RyanEdwards38050</v>
      </c>
    </row>
    <row r="92" spans="1:16" x14ac:dyDescent="0.2">
      <c r="A92" s="154">
        <v>137</v>
      </c>
      <c r="B92" s="154" t="s">
        <v>136</v>
      </c>
      <c r="C92" s="154" t="s">
        <v>206</v>
      </c>
      <c r="D92" s="155">
        <v>38006</v>
      </c>
      <c r="E92" s="154" t="s">
        <v>557</v>
      </c>
      <c r="F92" s="154" t="s">
        <v>0</v>
      </c>
      <c r="G92" s="154" t="s">
        <v>583</v>
      </c>
      <c r="H92" s="154" t="s">
        <v>583</v>
      </c>
      <c r="I92" s="154">
        <v>9</v>
      </c>
      <c r="J92" s="154" t="b">
        <v>1</v>
      </c>
      <c r="K92" s="154">
        <v>9</v>
      </c>
      <c r="L92" s="154" t="s">
        <v>989</v>
      </c>
      <c r="M92" s="154" t="s">
        <v>568</v>
      </c>
      <c r="N92" s="154" t="s">
        <v>990</v>
      </c>
      <c r="O92" s="154" t="s">
        <v>824</v>
      </c>
      <c r="P92" s="154" t="str">
        <f t="shared" si="1"/>
        <v>RyanEdwards38006</v>
      </c>
    </row>
    <row r="93" spans="1:16" x14ac:dyDescent="0.2">
      <c r="A93" s="154">
        <v>202</v>
      </c>
      <c r="B93" s="154" t="s">
        <v>205</v>
      </c>
      <c r="C93" s="154" t="s">
        <v>206</v>
      </c>
      <c r="D93" s="155">
        <v>39339</v>
      </c>
      <c r="E93" s="154" t="s">
        <v>563</v>
      </c>
      <c r="F93" s="154" t="s">
        <v>4</v>
      </c>
      <c r="G93" s="154" t="s">
        <v>575</v>
      </c>
      <c r="H93" s="154" t="s">
        <v>575</v>
      </c>
      <c r="I93" s="154">
        <v>27</v>
      </c>
      <c r="J93" s="154" t="b">
        <v>1</v>
      </c>
      <c r="K93" s="154">
        <v>27</v>
      </c>
      <c r="L93" s="154" t="s">
        <v>991</v>
      </c>
      <c r="M93" s="154" t="s">
        <v>992</v>
      </c>
      <c r="N93" s="154" t="s">
        <v>993</v>
      </c>
      <c r="O93" s="154" t="s">
        <v>824</v>
      </c>
      <c r="P93" s="154" t="str">
        <f t="shared" si="1"/>
        <v>CarysEdwards39339</v>
      </c>
    </row>
    <row r="94" spans="1:16" x14ac:dyDescent="0.2">
      <c r="A94" s="154">
        <v>326</v>
      </c>
      <c r="B94" s="154" t="s">
        <v>157</v>
      </c>
      <c r="C94" s="154" t="s">
        <v>206</v>
      </c>
      <c r="D94" s="155">
        <v>39893</v>
      </c>
      <c r="E94" s="154" t="s">
        <v>557</v>
      </c>
      <c r="F94" s="154" t="s">
        <v>15</v>
      </c>
      <c r="G94" s="154" t="s">
        <v>615</v>
      </c>
      <c r="H94" s="154" t="s">
        <v>615</v>
      </c>
      <c r="I94" s="154">
        <v>9</v>
      </c>
      <c r="J94" s="154" t="b">
        <v>1</v>
      </c>
      <c r="K94" s="154">
        <v>9</v>
      </c>
      <c r="L94" s="154" t="s">
        <v>994</v>
      </c>
      <c r="M94" s="154" t="s">
        <v>576</v>
      </c>
      <c r="N94" s="154" t="s">
        <v>995</v>
      </c>
      <c r="O94" s="154" t="s">
        <v>824</v>
      </c>
      <c r="P94" s="154" t="str">
        <f t="shared" si="1"/>
        <v>JoeEdwards39893</v>
      </c>
    </row>
    <row r="95" spans="1:16" x14ac:dyDescent="0.2">
      <c r="A95" s="154">
        <v>361</v>
      </c>
      <c r="B95" s="154" t="s">
        <v>139</v>
      </c>
      <c r="C95" s="154" t="s">
        <v>206</v>
      </c>
      <c r="D95" s="155">
        <v>38023</v>
      </c>
      <c r="E95" s="154" t="s">
        <v>557</v>
      </c>
      <c r="F95" s="154" t="s">
        <v>0</v>
      </c>
      <c r="G95" s="154" t="s">
        <v>564</v>
      </c>
      <c r="H95" s="154" t="s">
        <v>564</v>
      </c>
      <c r="I95" s="154">
        <v>9</v>
      </c>
      <c r="J95" s="154" t="b">
        <v>1</v>
      </c>
      <c r="K95" s="154">
        <v>9</v>
      </c>
      <c r="L95" s="154" t="s">
        <v>996</v>
      </c>
      <c r="M95" s="154" t="s">
        <v>576</v>
      </c>
      <c r="N95" s="154" t="s">
        <v>997</v>
      </c>
      <c r="O95" s="154" t="s">
        <v>824</v>
      </c>
      <c r="P95" s="154" t="str">
        <f t="shared" si="1"/>
        <v>LiamEdwards38023</v>
      </c>
    </row>
    <row r="96" spans="1:16" x14ac:dyDescent="0.2">
      <c r="A96" s="154">
        <v>518</v>
      </c>
      <c r="B96" s="154" t="s">
        <v>441</v>
      </c>
      <c r="C96" s="154" t="s">
        <v>206</v>
      </c>
      <c r="D96" s="155">
        <v>38584</v>
      </c>
      <c r="E96" s="154" t="s">
        <v>563</v>
      </c>
      <c r="F96" s="154" t="s">
        <v>10</v>
      </c>
      <c r="G96" s="154" t="s">
        <v>574</v>
      </c>
      <c r="H96" s="154" t="s">
        <v>574</v>
      </c>
      <c r="I96" s="154">
        <v>9</v>
      </c>
      <c r="J96" s="154" t="b">
        <v>1</v>
      </c>
      <c r="K96" s="154">
        <v>9</v>
      </c>
      <c r="L96" s="154" t="s">
        <v>998</v>
      </c>
      <c r="M96" s="154" t="s">
        <v>561</v>
      </c>
      <c r="N96" s="154" t="s">
        <v>999</v>
      </c>
      <c r="O96" s="154" t="s">
        <v>824</v>
      </c>
      <c r="P96" s="154" t="str">
        <f t="shared" si="1"/>
        <v>AlbaEdwards38584</v>
      </c>
    </row>
    <row r="97" spans="1:16" x14ac:dyDescent="0.2">
      <c r="A97" s="154">
        <v>428</v>
      </c>
      <c r="B97" s="154" t="s">
        <v>147</v>
      </c>
      <c r="C97" s="154" t="s">
        <v>309</v>
      </c>
      <c r="D97" s="155">
        <v>37979</v>
      </c>
      <c r="E97" s="154" t="s">
        <v>563</v>
      </c>
      <c r="F97" s="154" t="s">
        <v>10</v>
      </c>
      <c r="G97" s="154" t="s">
        <v>569</v>
      </c>
      <c r="H97" s="154" t="s">
        <v>569</v>
      </c>
      <c r="I97" s="154">
        <v>18</v>
      </c>
      <c r="J97" s="154" t="b">
        <v>1</v>
      </c>
      <c r="K97" s="154">
        <v>18</v>
      </c>
      <c r="L97" s="154" t="s">
        <v>1000</v>
      </c>
      <c r="M97" s="154" t="s">
        <v>840</v>
      </c>
      <c r="O97" s="154" t="s">
        <v>822</v>
      </c>
      <c r="P97" s="154" t="str">
        <f t="shared" si="1"/>
        <v>OliverEla37979</v>
      </c>
    </row>
    <row r="98" spans="1:16" x14ac:dyDescent="0.2">
      <c r="A98" s="154">
        <v>40</v>
      </c>
      <c r="B98" s="154" t="s">
        <v>288</v>
      </c>
      <c r="C98" s="154" t="s">
        <v>490</v>
      </c>
      <c r="D98" s="155">
        <v>39103</v>
      </c>
      <c r="E98" s="154" t="s">
        <v>557</v>
      </c>
      <c r="F98" s="154" t="s">
        <v>14</v>
      </c>
      <c r="G98" s="154" t="s">
        <v>575</v>
      </c>
      <c r="H98" s="154" t="s">
        <v>575</v>
      </c>
      <c r="I98" s="154">
        <v>22.5</v>
      </c>
      <c r="J98" s="154" t="b">
        <v>1</v>
      </c>
      <c r="K98" s="154">
        <v>31.5</v>
      </c>
      <c r="L98" s="154" t="s">
        <v>1001</v>
      </c>
      <c r="M98" s="154" t="s">
        <v>1002</v>
      </c>
      <c r="N98" s="154" t="s">
        <v>1003</v>
      </c>
      <c r="O98" s="154" t="s">
        <v>824</v>
      </c>
      <c r="P98" s="154" t="str">
        <f t="shared" si="1"/>
        <v>CameronEley39103</v>
      </c>
    </row>
    <row r="99" spans="1:16" x14ac:dyDescent="0.2">
      <c r="A99" s="154">
        <v>23</v>
      </c>
      <c r="B99" s="154" t="s">
        <v>144</v>
      </c>
      <c r="C99" s="154" t="s">
        <v>148</v>
      </c>
      <c r="D99" s="155">
        <v>38245</v>
      </c>
      <c r="E99" s="154" t="s">
        <v>557</v>
      </c>
      <c r="F99" s="154" t="s">
        <v>0</v>
      </c>
      <c r="G99" s="154" t="s">
        <v>580</v>
      </c>
      <c r="H99" s="154" t="s">
        <v>580</v>
      </c>
      <c r="I99" s="154">
        <v>22.5</v>
      </c>
      <c r="J99" s="154" t="b">
        <v>1</v>
      </c>
      <c r="K99" s="154">
        <v>22.5</v>
      </c>
      <c r="L99" s="154" t="s">
        <v>1004</v>
      </c>
      <c r="M99" s="154" t="s">
        <v>850</v>
      </c>
      <c r="N99" s="154" t="s">
        <v>1005</v>
      </c>
      <c r="O99" s="154" t="s">
        <v>824</v>
      </c>
      <c r="P99" s="154" t="str">
        <f t="shared" si="1"/>
        <v>SamuelElford38245</v>
      </c>
    </row>
    <row r="100" spans="1:16" x14ac:dyDescent="0.2">
      <c r="A100" s="154">
        <v>130</v>
      </c>
      <c r="B100" s="154" t="s">
        <v>208</v>
      </c>
      <c r="C100" s="154" t="s">
        <v>623</v>
      </c>
      <c r="D100" s="155">
        <v>38924</v>
      </c>
      <c r="E100" s="154" t="s">
        <v>563</v>
      </c>
      <c r="F100" s="154" t="s">
        <v>12</v>
      </c>
      <c r="G100" s="154" t="s">
        <v>571</v>
      </c>
      <c r="H100" s="154" t="s">
        <v>571</v>
      </c>
      <c r="I100" s="154">
        <v>27</v>
      </c>
      <c r="J100" s="154" t="b">
        <v>1</v>
      </c>
      <c r="K100" s="154">
        <v>27</v>
      </c>
      <c r="L100" s="154" t="s">
        <v>1006</v>
      </c>
      <c r="M100" s="154" t="s">
        <v>1007</v>
      </c>
      <c r="N100" s="154" t="s">
        <v>1008</v>
      </c>
      <c r="O100" s="154" t="s">
        <v>824</v>
      </c>
      <c r="P100" s="154" t="str">
        <f t="shared" si="1"/>
        <v>GraceElimelech38924</v>
      </c>
    </row>
    <row r="101" spans="1:16" x14ac:dyDescent="0.2">
      <c r="A101" s="154">
        <v>543</v>
      </c>
      <c r="B101" s="154" t="s">
        <v>145</v>
      </c>
      <c r="C101" s="154" t="s">
        <v>198</v>
      </c>
      <c r="D101" s="155">
        <v>39366</v>
      </c>
      <c r="E101" s="154" t="s">
        <v>563</v>
      </c>
      <c r="F101" s="154" t="s">
        <v>4</v>
      </c>
      <c r="G101" s="154" t="s">
        <v>558</v>
      </c>
      <c r="H101" s="154" t="s">
        <v>558</v>
      </c>
      <c r="I101" s="154">
        <v>9</v>
      </c>
      <c r="J101" s="154" t="b">
        <v>1</v>
      </c>
      <c r="K101" s="154">
        <v>9</v>
      </c>
      <c r="L101" s="154" t="s">
        <v>1009</v>
      </c>
      <c r="M101" s="154" t="s">
        <v>566</v>
      </c>
      <c r="O101" s="154" t="s">
        <v>822</v>
      </c>
      <c r="P101" s="154" t="str">
        <f t="shared" si="1"/>
        <v>ThomasElla39366</v>
      </c>
    </row>
    <row r="102" spans="1:16" x14ac:dyDescent="0.2">
      <c r="A102" s="154">
        <v>353</v>
      </c>
      <c r="B102" s="154" t="s">
        <v>168</v>
      </c>
      <c r="C102" s="154" t="s">
        <v>193</v>
      </c>
      <c r="D102" s="155">
        <v>38094</v>
      </c>
      <c r="E102" s="154" t="s">
        <v>563</v>
      </c>
      <c r="F102" s="154" t="s">
        <v>10</v>
      </c>
      <c r="G102" s="154" t="s">
        <v>583</v>
      </c>
      <c r="H102" s="154" t="s">
        <v>583</v>
      </c>
      <c r="I102" s="154">
        <v>22.5</v>
      </c>
      <c r="J102" s="154" t="b">
        <v>1</v>
      </c>
      <c r="K102" s="154">
        <v>22.5</v>
      </c>
      <c r="L102" s="154" t="s">
        <v>1010</v>
      </c>
      <c r="M102" s="154" t="s">
        <v>1011</v>
      </c>
      <c r="O102" s="154" t="s">
        <v>822</v>
      </c>
      <c r="P102" s="154" t="str">
        <f t="shared" si="1"/>
        <v>MilesEllie38094</v>
      </c>
    </row>
    <row r="103" spans="1:16" x14ac:dyDescent="0.2">
      <c r="A103" s="154">
        <v>123</v>
      </c>
      <c r="B103" s="154" t="s">
        <v>382</v>
      </c>
      <c r="C103" s="154" t="s">
        <v>202</v>
      </c>
      <c r="D103" s="155">
        <v>38395</v>
      </c>
      <c r="E103" s="154" t="s">
        <v>563</v>
      </c>
      <c r="F103" s="154" t="s">
        <v>10</v>
      </c>
      <c r="G103" s="154" t="s">
        <v>583</v>
      </c>
      <c r="H103" s="154" t="s">
        <v>583</v>
      </c>
      <c r="I103" s="154">
        <v>9</v>
      </c>
      <c r="J103" s="154" t="b">
        <v>1</v>
      </c>
      <c r="K103" s="154">
        <v>9</v>
      </c>
      <c r="L103" s="154" t="s">
        <v>1012</v>
      </c>
      <c r="M103" s="154" t="s">
        <v>70</v>
      </c>
      <c r="O103" s="154" t="s">
        <v>822</v>
      </c>
      <c r="P103" s="154" t="str">
        <f t="shared" si="1"/>
        <v>FryEmily38395</v>
      </c>
    </row>
    <row r="104" spans="1:16" x14ac:dyDescent="0.2">
      <c r="A104" s="154">
        <v>440</v>
      </c>
      <c r="B104" s="154" t="s">
        <v>397</v>
      </c>
      <c r="C104" s="154" t="s">
        <v>202</v>
      </c>
      <c r="D104" s="155">
        <v>38778</v>
      </c>
      <c r="E104" s="154" t="s">
        <v>563</v>
      </c>
      <c r="F104" s="154" t="s">
        <v>12</v>
      </c>
      <c r="G104" s="154" t="s">
        <v>583</v>
      </c>
      <c r="H104" s="154" t="s">
        <v>583</v>
      </c>
      <c r="I104" s="154">
        <v>18</v>
      </c>
      <c r="J104" s="154" t="b">
        <v>1</v>
      </c>
      <c r="K104" s="154">
        <v>18</v>
      </c>
      <c r="L104" s="154" t="s">
        <v>1013</v>
      </c>
      <c r="M104" s="154" t="s">
        <v>1014</v>
      </c>
      <c r="O104" s="154" t="s">
        <v>822</v>
      </c>
      <c r="P104" s="154" t="str">
        <f t="shared" si="1"/>
        <v>DentEmily38778</v>
      </c>
    </row>
    <row r="105" spans="1:16" x14ac:dyDescent="0.2">
      <c r="A105" s="154">
        <v>443</v>
      </c>
      <c r="B105" s="154" t="s">
        <v>149</v>
      </c>
      <c r="C105" s="154" t="s">
        <v>283</v>
      </c>
      <c r="D105" s="155">
        <v>39097</v>
      </c>
      <c r="E105" s="154" t="s">
        <v>563</v>
      </c>
      <c r="F105" s="154" t="s">
        <v>12</v>
      </c>
      <c r="G105" s="154" t="s">
        <v>583</v>
      </c>
      <c r="H105" s="154" t="s">
        <v>583</v>
      </c>
      <c r="I105" s="154">
        <v>9</v>
      </c>
      <c r="J105" s="154" t="b">
        <v>1</v>
      </c>
      <c r="K105" s="154">
        <v>9</v>
      </c>
      <c r="L105" s="154" t="s">
        <v>1015</v>
      </c>
      <c r="M105" s="154" t="s">
        <v>566</v>
      </c>
      <c r="O105" s="154" t="s">
        <v>822</v>
      </c>
      <c r="P105" s="154" t="str">
        <f t="shared" si="1"/>
        <v>EvansErin Beth39097</v>
      </c>
    </row>
    <row r="106" spans="1:16" x14ac:dyDescent="0.2">
      <c r="A106" s="154">
        <v>544</v>
      </c>
      <c r="B106" s="154" t="s">
        <v>292</v>
      </c>
      <c r="C106" s="154" t="s">
        <v>291</v>
      </c>
      <c r="D106" s="155">
        <v>39527</v>
      </c>
      <c r="E106" s="154" t="s">
        <v>563</v>
      </c>
      <c r="F106" s="154" t="s">
        <v>4</v>
      </c>
      <c r="G106" s="154" t="s">
        <v>653</v>
      </c>
      <c r="H106" s="154" t="s">
        <v>653</v>
      </c>
      <c r="I106" s="154">
        <v>22.5</v>
      </c>
      <c r="J106" s="154" t="b">
        <v>1</v>
      </c>
      <c r="K106" s="154">
        <v>22.5</v>
      </c>
      <c r="L106" s="154" t="s">
        <v>1016</v>
      </c>
      <c r="M106" s="154" t="s">
        <v>1017</v>
      </c>
      <c r="O106" s="154" t="s">
        <v>822</v>
      </c>
      <c r="P106" s="154" t="str">
        <f t="shared" si="1"/>
        <v>SpencerEva39527</v>
      </c>
    </row>
    <row r="107" spans="1:16" x14ac:dyDescent="0.2">
      <c r="A107" s="154">
        <v>154</v>
      </c>
      <c r="B107" s="154" t="s">
        <v>163</v>
      </c>
      <c r="C107" s="154" t="s">
        <v>631</v>
      </c>
      <c r="D107" s="155">
        <v>37900</v>
      </c>
      <c r="E107" s="154" t="s">
        <v>557</v>
      </c>
      <c r="F107" s="154" t="s">
        <v>0</v>
      </c>
      <c r="G107" s="154" t="s">
        <v>574</v>
      </c>
      <c r="H107" s="154" t="s">
        <v>574</v>
      </c>
      <c r="I107" s="154">
        <v>9</v>
      </c>
      <c r="J107" s="154" t="b">
        <v>1</v>
      </c>
      <c r="K107" s="154">
        <v>9</v>
      </c>
      <c r="L107" s="154" t="s">
        <v>1018</v>
      </c>
      <c r="M107" s="154" t="s">
        <v>560</v>
      </c>
      <c r="O107" s="154" t="s">
        <v>822</v>
      </c>
      <c r="P107" s="154" t="str">
        <f t="shared" si="1"/>
        <v>JonesEvan Lloyd37900</v>
      </c>
    </row>
    <row r="108" spans="1:16" x14ac:dyDescent="0.2">
      <c r="A108" s="154">
        <v>71</v>
      </c>
      <c r="B108" s="154" t="s">
        <v>515</v>
      </c>
      <c r="C108" s="154" t="s">
        <v>149</v>
      </c>
      <c r="D108" s="155">
        <v>38588</v>
      </c>
      <c r="E108" s="154" t="s">
        <v>563</v>
      </c>
      <c r="F108" s="154" t="s">
        <v>10</v>
      </c>
      <c r="G108" s="154" t="s">
        <v>564</v>
      </c>
      <c r="H108" s="154" t="s">
        <v>564</v>
      </c>
      <c r="I108" s="154">
        <v>27</v>
      </c>
      <c r="J108" s="154" t="b">
        <v>1</v>
      </c>
      <c r="K108" s="154">
        <v>27</v>
      </c>
      <c r="L108" s="154" t="s">
        <v>1019</v>
      </c>
      <c r="M108" s="154" t="s">
        <v>1020</v>
      </c>
      <c r="N108" s="154" t="s">
        <v>1021</v>
      </c>
      <c r="O108" s="154" t="s">
        <v>824</v>
      </c>
      <c r="P108" s="154" t="str">
        <f t="shared" si="1"/>
        <v>ZaraEvans38588</v>
      </c>
    </row>
    <row r="109" spans="1:16" x14ac:dyDescent="0.2">
      <c r="A109" s="154">
        <v>119</v>
      </c>
      <c r="B109" s="154" t="s">
        <v>619</v>
      </c>
      <c r="C109" s="154" t="s">
        <v>149</v>
      </c>
      <c r="D109" s="155">
        <v>37558</v>
      </c>
      <c r="E109" s="154" t="s">
        <v>563</v>
      </c>
      <c r="F109" s="154" t="s">
        <v>7</v>
      </c>
      <c r="G109" s="154" t="s">
        <v>583</v>
      </c>
      <c r="H109" s="154" t="s">
        <v>583</v>
      </c>
      <c r="I109" s="154">
        <v>9</v>
      </c>
      <c r="J109" s="154" t="b">
        <v>1</v>
      </c>
      <c r="K109" s="154">
        <v>9</v>
      </c>
      <c r="L109" s="154" t="s">
        <v>1022</v>
      </c>
      <c r="M109" s="154" t="s">
        <v>620</v>
      </c>
      <c r="O109" s="154" t="s">
        <v>822</v>
      </c>
      <c r="P109" s="154" t="str">
        <f t="shared" si="1"/>
        <v>AlawEvans37558</v>
      </c>
    </row>
    <row r="110" spans="1:16" x14ac:dyDescent="0.2">
      <c r="A110" s="154">
        <v>143</v>
      </c>
      <c r="B110" s="154" t="s">
        <v>630</v>
      </c>
      <c r="C110" s="154" t="s">
        <v>149</v>
      </c>
      <c r="D110" s="155">
        <v>39816</v>
      </c>
      <c r="E110" s="154" t="s">
        <v>557</v>
      </c>
      <c r="F110" s="154" t="s">
        <v>15</v>
      </c>
      <c r="G110" s="154" t="s">
        <v>587</v>
      </c>
      <c r="H110" s="154" t="s">
        <v>587</v>
      </c>
      <c r="I110" s="154">
        <v>9</v>
      </c>
      <c r="J110" s="154" t="b">
        <v>1</v>
      </c>
      <c r="K110" s="154">
        <v>9</v>
      </c>
      <c r="L110" s="154" t="s">
        <v>1023</v>
      </c>
      <c r="M110" s="154" t="s">
        <v>582</v>
      </c>
      <c r="N110" s="154" t="s">
        <v>1024</v>
      </c>
      <c r="O110" s="154" t="s">
        <v>824</v>
      </c>
      <c r="P110" s="154" t="str">
        <f t="shared" si="1"/>
        <v>GabrielEvans39816</v>
      </c>
    </row>
    <row r="111" spans="1:16" x14ac:dyDescent="0.2">
      <c r="A111" s="154">
        <v>422</v>
      </c>
      <c r="B111" s="154" t="s">
        <v>731</v>
      </c>
      <c r="C111" s="154" t="s">
        <v>149</v>
      </c>
      <c r="D111" s="155">
        <v>39756</v>
      </c>
      <c r="E111" s="154" t="s">
        <v>563</v>
      </c>
      <c r="F111" s="154" t="s">
        <v>4</v>
      </c>
      <c r="G111" s="154" t="s">
        <v>574</v>
      </c>
      <c r="H111" s="154" t="s">
        <v>574</v>
      </c>
      <c r="I111" s="154">
        <v>18</v>
      </c>
      <c r="J111" s="154" t="b">
        <v>1</v>
      </c>
      <c r="K111" s="154">
        <v>18</v>
      </c>
      <c r="L111" s="154" t="s">
        <v>1025</v>
      </c>
      <c r="M111" s="154" t="s">
        <v>840</v>
      </c>
      <c r="N111" s="154" t="s">
        <v>1026</v>
      </c>
      <c r="O111" s="154" t="s">
        <v>824</v>
      </c>
      <c r="P111" s="154" t="str">
        <f t="shared" si="1"/>
        <v>Efa FflurEvans39756</v>
      </c>
    </row>
    <row r="112" spans="1:16" x14ac:dyDescent="0.2">
      <c r="A112" s="154">
        <v>448</v>
      </c>
      <c r="B112" s="154" t="s">
        <v>236</v>
      </c>
      <c r="C112" s="154" t="s">
        <v>149</v>
      </c>
      <c r="D112" s="155">
        <v>39962</v>
      </c>
      <c r="E112" s="154" t="s">
        <v>563</v>
      </c>
      <c r="F112" s="154" t="s">
        <v>4</v>
      </c>
      <c r="G112" s="154" t="s">
        <v>583</v>
      </c>
      <c r="H112" s="154" t="s">
        <v>583</v>
      </c>
      <c r="I112" s="154">
        <v>9</v>
      </c>
      <c r="J112" s="154" t="b">
        <v>1</v>
      </c>
      <c r="K112" s="154">
        <v>9</v>
      </c>
      <c r="L112" s="154" t="s">
        <v>1015</v>
      </c>
      <c r="M112" s="154" t="s">
        <v>566</v>
      </c>
      <c r="N112" s="154" t="s">
        <v>1027</v>
      </c>
      <c r="O112" s="154" t="s">
        <v>824</v>
      </c>
      <c r="P112" s="154" t="str">
        <f t="shared" si="1"/>
        <v>BecaEvans39962</v>
      </c>
    </row>
    <row r="113" spans="1:16" x14ac:dyDescent="0.2">
      <c r="A113" s="154">
        <v>472</v>
      </c>
      <c r="B113" s="154" t="s">
        <v>209</v>
      </c>
      <c r="C113" s="154" t="s">
        <v>149</v>
      </c>
      <c r="D113" s="155">
        <v>38351</v>
      </c>
      <c r="E113" s="154" t="s">
        <v>563</v>
      </c>
      <c r="F113" s="154" t="s">
        <v>10</v>
      </c>
      <c r="G113" s="154" t="s">
        <v>574</v>
      </c>
      <c r="H113" s="154" t="s">
        <v>574</v>
      </c>
      <c r="I113" s="154">
        <v>18</v>
      </c>
      <c r="J113" s="154" t="b">
        <v>1</v>
      </c>
      <c r="K113" s="154">
        <v>18</v>
      </c>
      <c r="L113" s="154" t="s">
        <v>1028</v>
      </c>
      <c r="M113" s="154" t="s">
        <v>926</v>
      </c>
      <c r="N113" s="154" t="s">
        <v>1029</v>
      </c>
      <c r="O113" s="154" t="s">
        <v>824</v>
      </c>
      <c r="P113" s="154" t="str">
        <f t="shared" si="1"/>
        <v>JessicaEvans38351</v>
      </c>
    </row>
    <row r="114" spans="1:16" x14ac:dyDescent="0.2">
      <c r="A114" s="154">
        <v>509</v>
      </c>
      <c r="B114" s="154" t="s">
        <v>327</v>
      </c>
      <c r="C114" s="154" t="s">
        <v>149</v>
      </c>
      <c r="D114" s="155">
        <v>38862</v>
      </c>
      <c r="E114" s="154" t="s">
        <v>557</v>
      </c>
      <c r="F114" s="154" t="s">
        <v>14</v>
      </c>
      <c r="G114" s="154" t="s">
        <v>575</v>
      </c>
      <c r="H114" s="154" t="s">
        <v>575</v>
      </c>
      <c r="I114" s="154">
        <v>9</v>
      </c>
      <c r="J114" s="154" t="b">
        <v>1</v>
      </c>
      <c r="K114" s="154">
        <v>9</v>
      </c>
      <c r="L114" s="154" t="s">
        <v>1030</v>
      </c>
      <c r="M114" s="154" t="s">
        <v>568</v>
      </c>
      <c r="N114" s="154" t="s">
        <v>1031</v>
      </c>
      <c r="O114" s="154" t="s">
        <v>824</v>
      </c>
      <c r="P114" s="154" t="str">
        <f t="shared" si="1"/>
        <v>HenryEvans38862</v>
      </c>
    </row>
    <row r="115" spans="1:16" x14ac:dyDescent="0.2">
      <c r="A115" s="154">
        <v>598</v>
      </c>
      <c r="B115" s="154" t="s">
        <v>138</v>
      </c>
      <c r="C115" s="154" t="s">
        <v>149</v>
      </c>
      <c r="D115" s="155">
        <v>39041</v>
      </c>
      <c r="E115" s="154" t="s">
        <v>557</v>
      </c>
      <c r="F115" s="154" t="s">
        <v>14</v>
      </c>
      <c r="G115" s="154" t="s">
        <v>626</v>
      </c>
      <c r="H115" s="154" t="s">
        <v>626</v>
      </c>
      <c r="I115" s="154">
        <v>18</v>
      </c>
      <c r="J115" s="154" t="b">
        <v>1</v>
      </c>
      <c r="K115" s="154">
        <v>18</v>
      </c>
      <c r="L115" s="154" t="s">
        <v>1032</v>
      </c>
      <c r="M115" s="154" t="s">
        <v>980</v>
      </c>
      <c r="N115" s="154" t="s">
        <v>1033</v>
      </c>
      <c r="O115" s="154" t="s">
        <v>824</v>
      </c>
      <c r="P115" s="154" t="str">
        <f t="shared" si="1"/>
        <v>BenEvans39041</v>
      </c>
    </row>
    <row r="116" spans="1:16" x14ac:dyDescent="0.2">
      <c r="A116" s="154">
        <v>494</v>
      </c>
      <c r="B116" s="154" t="s">
        <v>752</v>
      </c>
      <c r="C116" s="154" t="s">
        <v>753</v>
      </c>
      <c r="D116" s="155">
        <v>38064</v>
      </c>
      <c r="E116" s="154" t="s">
        <v>557</v>
      </c>
      <c r="F116" s="154" t="s">
        <v>0</v>
      </c>
      <c r="G116" s="154" t="s">
        <v>569</v>
      </c>
      <c r="H116" s="154" t="s">
        <v>569</v>
      </c>
      <c r="I116" s="154">
        <v>18</v>
      </c>
      <c r="J116" s="154" t="b">
        <v>1</v>
      </c>
      <c r="K116" s="154">
        <v>18</v>
      </c>
      <c r="L116" s="154" t="s">
        <v>1034</v>
      </c>
      <c r="M116" s="154" t="s">
        <v>840</v>
      </c>
      <c r="N116" s="154" t="s">
        <v>1035</v>
      </c>
      <c r="O116" s="154" t="s">
        <v>824</v>
      </c>
      <c r="P116" s="154" t="str">
        <f t="shared" si="1"/>
        <v>JabalFada38064</v>
      </c>
    </row>
    <row r="117" spans="1:16" x14ac:dyDescent="0.2">
      <c r="A117" s="154">
        <v>82</v>
      </c>
      <c r="B117" s="154" t="s">
        <v>269</v>
      </c>
      <c r="C117" s="154" t="s">
        <v>270</v>
      </c>
      <c r="D117" s="155">
        <v>36951</v>
      </c>
      <c r="E117" s="154" t="s">
        <v>563</v>
      </c>
      <c r="F117" s="154" t="s">
        <v>7</v>
      </c>
      <c r="G117" s="154" t="s">
        <v>558</v>
      </c>
      <c r="H117" s="154" t="s">
        <v>558</v>
      </c>
      <c r="I117" s="154">
        <v>18</v>
      </c>
      <c r="J117" s="154" t="b">
        <v>1</v>
      </c>
      <c r="K117" s="154">
        <v>18</v>
      </c>
      <c r="L117" s="154" t="s">
        <v>1036</v>
      </c>
      <c r="M117" s="154" t="s">
        <v>840</v>
      </c>
      <c r="N117" s="154" t="s">
        <v>1037</v>
      </c>
      <c r="O117" s="154" t="s">
        <v>824</v>
      </c>
      <c r="P117" s="154" t="str">
        <f t="shared" si="1"/>
        <v>GabrielleFakande36951</v>
      </c>
    </row>
    <row r="118" spans="1:16" x14ac:dyDescent="0.2">
      <c r="A118" s="154">
        <v>235</v>
      </c>
      <c r="B118" s="154" t="s">
        <v>212</v>
      </c>
      <c r="C118" s="154" t="s">
        <v>373</v>
      </c>
      <c r="D118" s="155">
        <v>39419</v>
      </c>
      <c r="E118" s="154" t="s">
        <v>563</v>
      </c>
      <c r="F118" s="154" t="s">
        <v>4</v>
      </c>
      <c r="G118" s="154" t="s">
        <v>583</v>
      </c>
      <c r="H118" s="154" t="s">
        <v>583</v>
      </c>
      <c r="I118" s="154">
        <v>9</v>
      </c>
      <c r="J118" s="154" t="b">
        <v>1</v>
      </c>
      <c r="K118" s="154">
        <v>9</v>
      </c>
      <c r="L118" s="154" t="s">
        <v>1038</v>
      </c>
      <c r="M118" s="154" t="s">
        <v>566</v>
      </c>
      <c r="N118" s="154" t="s">
        <v>1039</v>
      </c>
      <c r="O118" s="154" t="s">
        <v>824</v>
      </c>
      <c r="P118" s="154" t="str">
        <f t="shared" si="1"/>
        <v>ChloeFarmer39419</v>
      </c>
    </row>
    <row r="119" spans="1:16" x14ac:dyDescent="0.2">
      <c r="A119" s="154">
        <v>78</v>
      </c>
      <c r="B119" s="154" t="s">
        <v>138</v>
      </c>
      <c r="C119" s="154" t="s">
        <v>605</v>
      </c>
      <c r="D119" s="155">
        <v>38280</v>
      </c>
      <c r="E119" s="154" t="s">
        <v>557</v>
      </c>
      <c r="F119" s="154" t="s">
        <v>0</v>
      </c>
      <c r="G119" s="154" t="s">
        <v>574</v>
      </c>
      <c r="H119" s="154" t="s">
        <v>574</v>
      </c>
      <c r="I119" s="154">
        <v>9</v>
      </c>
      <c r="J119" s="154" t="b">
        <v>1</v>
      </c>
      <c r="K119" s="154">
        <v>9</v>
      </c>
      <c r="L119" s="154" t="s">
        <v>1040</v>
      </c>
      <c r="M119" s="154" t="s">
        <v>566</v>
      </c>
      <c r="N119" s="154" t="s">
        <v>1041</v>
      </c>
      <c r="O119" s="154" t="s">
        <v>824</v>
      </c>
      <c r="P119" s="154" t="str">
        <f t="shared" si="1"/>
        <v>BenFarrell38280</v>
      </c>
    </row>
    <row r="120" spans="1:16" x14ac:dyDescent="0.2">
      <c r="A120" s="154">
        <v>156</v>
      </c>
      <c r="B120" s="154" t="s">
        <v>137</v>
      </c>
      <c r="C120" s="154" t="s">
        <v>363</v>
      </c>
      <c r="D120" s="155">
        <v>37200</v>
      </c>
      <c r="E120" s="154" t="s">
        <v>557</v>
      </c>
      <c r="F120" s="154" t="s">
        <v>23</v>
      </c>
      <c r="G120" s="154" t="s">
        <v>558</v>
      </c>
      <c r="H120" s="154" t="s">
        <v>558</v>
      </c>
      <c r="I120" s="154">
        <v>9</v>
      </c>
      <c r="J120" s="154" t="b">
        <v>1</v>
      </c>
      <c r="K120" s="154">
        <v>9</v>
      </c>
      <c r="L120" s="154" t="s">
        <v>1042</v>
      </c>
      <c r="M120" s="154" t="s">
        <v>71</v>
      </c>
      <c r="N120" s="154" t="s">
        <v>1043</v>
      </c>
      <c r="O120" s="154" t="s">
        <v>824</v>
      </c>
      <c r="P120" s="154" t="str">
        <f t="shared" si="1"/>
        <v>SamFenwick37200</v>
      </c>
    </row>
    <row r="121" spans="1:16" x14ac:dyDescent="0.2">
      <c r="A121" s="154">
        <v>464</v>
      </c>
      <c r="B121" s="154" t="s">
        <v>181</v>
      </c>
      <c r="C121" s="154" t="s">
        <v>369</v>
      </c>
      <c r="D121" s="155">
        <v>39548</v>
      </c>
      <c r="E121" s="154" t="s">
        <v>557</v>
      </c>
      <c r="F121" s="154" t="s">
        <v>15</v>
      </c>
      <c r="G121" s="154" t="s">
        <v>575</v>
      </c>
      <c r="H121" s="154" t="s">
        <v>575</v>
      </c>
      <c r="I121" s="154">
        <v>9</v>
      </c>
      <c r="J121" s="154" t="b">
        <v>1</v>
      </c>
      <c r="K121" s="154">
        <v>9</v>
      </c>
      <c r="L121" s="154" t="s">
        <v>1044</v>
      </c>
      <c r="M121" s="154" t="s">
        <v>561</v>
      </c>
      <c r="N121" s="154" t="s">
        <v>1045</v>
      </c>
      <c r="O121" s="154" t="s">
        <v>824</v>
      </c>
      <c r="P121" s="154" t="str">
        <f t="shared" si="1"/>
        <v>CharlieFerris39548</v>
      </c>
    </row>
    <row r="122" spans="1:16" x14ac:dyDescent="0.2">
      <c r="A122" s="154">
        <v>172</v>
      </c>
      <c r="B122" s="154" t="s">
        <v>347</v>
      </c>
      <c r="C122" s="154" t="s">
        <v>313</v>
      </c>
      <c r="D122" s="155">
        <v>38983</v>
      </c>
      <c r="E122" s="154" t="s">
        <v>563</v>
      </c>
      <c r="F122" s="154" t="s">
        <v>12</v>
      </c>
      <c r="G122" s="154" t="s">
        <v>558</v>
      </c>
      <c r="H122" s="154" t="s">
        <v>558</v>
      </c>
      <c r="I122" s="154">
        <v>9</v>
      </c>
      <c r="J122" s="154" t="b">
        <v>1</v>
      </c>
      <c r="K122" s="154">
        <v>9</v>
      </c>
      <c r="L122" s="154" t="s">
        <v>1046</v>
      </c>
      <c r="M122" s="154" t="s">
        <v>561</v>
      </c>
      <c r="O122" s="154" t="s">
        <v>822</v>
      </c>
      <c r="P122" s="154" t="str">
        <f t="shared" si="1"/>
        <v>ClarkeFfion38983</v>
      </c>
    </row>
    <row r="123" spans="1:16" x14ac:dyDescent="0.2">
      <c r="A123" s="154">
        <v>271</v>
      </c>
      <c r="B123" s="154" t="s">
        <v>341</v>
      </c>
      <c r="C123" s="154" t="s">
        <v>342</v>
      </c>
      <c r="D123" s="155">
        <v>39284</v>
      </c>
      <c r="E123" s="154" t="s">
        <v>563</v>
      </c>
      <c r="F123" s="154" t="s">
        <v>12</v>
      </c>
      <c r="G123" s="154" t="s">
        <v>575</v>
      </c>
      <c r="H123" s="154" t="s">
        <v>575</v>
      </c>
      <c r="I123" s="154">
        <v>18</v>
      </c>
      <c r="J123" s="154" t="b">
        <v>1</v>
      </c>
      <c r="K123" s="154">
        <v>18</v>
      </c>
      <c r="L123" s="154" t="s">
        <v>1047</v>
      </c>
      <c r="M123" s="154" t="s">
        <v>1048</v>
      </c>
      <c r="N123" s="154" t="s">
        <v>1049</v>
      </c>
      <c r="O123" s="154" t="s">
        <v>824</v>
      </c>
      <c r="P123" s="154" t="str">
        <f t="shared" si="1"/>
        <v>AlyssaFitzgerald39284</v>
      </c>
    </row>
    <row r="124" spans="1:16" x14ac:dyDescent="0.2">
      <c r="A124" s="154">
        <v>272</v>
      </c>
      <c r="B124" s="154" t="s">
        <v>254</v>
      </c>
      <c r="C124" s="154" t="s">
        <v>342</v>
      </c>
      <c r="D124" s="155">
        <v>40033</v>
      </c>
      <c r="E124" s="154" t="s">
        <v>563</v>
      </c>
      <c r="F124" s="154" t="s">
        <v>4</v>
      </c>
      <c r="G124" s="154" t="s">
        <v>575</v>
      </c>
      <c r="H124" s="154" t="s">
        <v>575</v>
      </c>
      <c r="I124" s="154">
        <v>18</v>
      </c>
      <c r="J124" s="154" t="b">
        <v>1</v>
      </c>
      <c r="K124" s="154">
        <v>18</v>
      </c>
      <c r="L124" s="154" t="s">
        <v>1047</v>
      </c>
      <c r="M124" s="154" t="s">
        <v>874</v>
      </c>
      <c r="N124" s="154" t="s">
        <v>1050</v>
      </c>
      <c r="O124" s="154" t="s">
        <v>824</v>
      </c>
      <c r="P124" s="154" t="str">
        <f t="shared" si="1"/>
        <v>RileyFitzgerald40033</v>
      </c>
    </row>
    <row r="125" spans="1:16" x14ac:dyDescent="0.2">
      <c r="A125" s="154">
        <v>546</v>
      </c>
      <c r="B125" s="154" t="s">
        <v>778</v>
      </c>
      <c r="C125" s="154" t="s">
        <v>779</v>
      </c>
      <c r="D125" s="155">
        <v>38293</v>
      </c>
      <c r="E125" s="154" t="s">
        <v>563</v>
      </c>
      <c r="F125" s="154" t="s">
        <v>10</v>
      </c>
      <c r="G125" s="154" t="s">
        <v>574</v>
      </c>
      <c r="H125" s="154" t="s">
        <v>574</v>
      </c>
      <c r="I125" s="154">
        <v>18</v>
      </c>
      <c r="J125" s="154" t="b">
        <v>1</v>
      </c>
      <c r="K125" s="154">
        <v>18</v>
      </c>
      <c r="L125" s="154" t="s">
        <v>1051</v>
      </c>
      <c r="M125" s="154" t="s">
        <v>840</v>
      </c>
      <c r="N125" s="154" t="s">
        <v>1052</v>
      </c>
      <c r="O125" s="154" t="s">
        <v>1053</v>
      </c>
      <c r="P125" s="154" t="str">
        <f t="shared" si="1"/>
        <v>MarthaFletcher38293</v>
      </c>
    </row>
    <row r="126" spans="1:16" x14ac:dyDescent="0.2">
      <c r="A126" s="154">
        <v>380</v>
      </c>
      <c r="B126" s="154" t="s">
        <v>192</v>
      </c>
      <c r="C126" s="154" t="s">
        <v>361</v>
      </c>
      <c r="D126" s="155">
        <v>39016</v>
      </c>
      <c r="E126" s="154" t="s">
        <v>563</v>
      </c>
      <c r="F126" s="154" t="s">
        <v>12</v>
      </c>
      <c r="G126" s="154" t="s">
        <v>558</v>
      </c>
      <c r="H126" s="154" t="s">
        <v>558</v>
      </c>
      <c r="I126" s="154">
        <v>9</v>
      </c>
      <c r="J126" s="154" t="b">
        <v>1</v>
      </c>
      <c r="K126" s="154">
        <v>9</v>
      </c>
      <c r="L126" s="154" t="s">
        <v>1054</v>
      </c>
      <c r="M126" s="154" t="s">
        <v>582</v>
      </c>
      <c r="O126" s="154" t="s">
        <v>822</v>
      </c>
      <c r="P126" s="154" t="str">
        <f t="shared" si="1"/>
        <v>LilyFord39016</v>
      </c>
    </row>
    <row r="127" spans="1:16" x14ac:dyDescent="0.2">
      <c r="A127" s="154">
        <v>27</v>
      </c>
      <c r="B127" s="154" t="s">
        <v>208</v>
      </c>
      <c r="C127" s="154" t="s">
        <v>584</v>
      </c>
      <c r="D127" s="155">
        <v>39102</v>
      </c>
      <c r="E127" s="154" t="s">
        <v>563</v>
      </c>
      <c r="F127" s="154" t="s">
        <v>12</v>
      </c>
      <c r="G127" s="154" t="s">
        <v>574</v>
      </c>
      <c r="H127" s="154" t="s">
        <v>574</v>
      </c>
      <c r="I127" s="154">
        <v>18</v>
      </c>
      <c r="J127" s="154" t="b">
        <v>1</v>
      </c>
      <c r="K127" s="154">
        <v>18</v>
      </c>
      <c r="L127" s="154" t="s">
        <v>1055</v>
      </c>
      <c r="M127" s="154" t="s">
        <v>840</v>
      </c>
      <c r="N127" s="154" t="s">
        <v>1056</v>
      </c>
      <c r="O127" s="154" t="s">
        <v>824</v>
      </c>
      <c r="P127" s="154" t="str">
        <f t="shared" si="1"/>
        <v>GraceFowles39102</v>
      </c>
    </row>
    <row r="128" spans="1:16" x14ac:dyDescent="0.2">
      <c r="A128" s="154">
        <v>356</v>
      </c>
      <c r="B128" s="154" t="s">
        <v>449</v>
      </c>
      <c r="C128" s="154" t="s">
        <v>448</v>
      </c>
      <c r="D128" s="155">
        <v>39119</v>
      </c>
      <c r="E128" s="154" t="s">
        <v>563</v>
      </c>
      <c r="F128" s="154" t="s">
        <v>12</v>
      </c>
      <c r="G128" s="154" t="s">
        <v>564</v>
      </c>
      <c r="H128" s="154" t="s">
        <v>564</v>
      </c>
      <c r="I128" s="154">
        <v>9</v>
      </c>
      <c r="J128" s="154" t="b">
        <v>1</v>
      </c>
      <c r="K128" s="154">
        <v>9</v>
      </c>
      <c r="L128" s="154" t="s">
        <v>1057</v>
      </c>
      <c r="M128" s="154" t="s">
        <v>568</v>
      </c>
      <c r="O128" s="154" t="s">
        <v>822</v>
      </c>
      <c r="P128" s="154" t="str">
        <f t="shared" si="1"/>
        <v>MackieFrances39119</v>
      </c>
    </row>
    <row r="129" spans="1:16" x14ac:dyDescent="0.2">
      <c r="A129" s="154">
        <v>454</v>
      </c>
      <c r="B129" s="154" t="s">
        <v>484</v>
      </c>
      <c r="C129" s="154" t="s">
        <v>483</v>
      </c>
      <c r="D129" s="155">
        <v>38743</v>
      </c>
      <c r="E129" s="154" t="s">
        <v>557</v>
      </c>
      <c r="F129" s="154" t="s">
        <v>14</v>
      </c>
      <c r="G129" s="154" t="s">
        <v>558</v>
      </c>
      <c r="H129" s="154" t="s">
        <v>558</v>
      </c>
      <c r="I129" s="154">
        <v>9</v>
      </c>
      <c r="J129" s="154" t="b">
        <v>1</v>
      </c>
      <c r="K129" s="154">
        <v>9</v>
      </c>
      <c r="L129" s="154" t="s">
        <v>1058</v>
      </c>
      <c r="M129" s="154" t="s">
        <v>562</v>
      </c>
      <c r="O129" s="154" t="s">
        <v>822</v>
      </c>
      <c r="P129" s="154" t="str">
        <f t="shared" si="1"/>
        <v>WebberFreddie38743</v>
      </c>
    </row>
    <row r="130" spans="1:16" x14ac:dyDescent="0.2">
      <c r="A130" s="154">
        <v>547</v>
      </c>
      <c r="B130" s="154" t="s">
        <v>630</v>
      </c>
      <c r="C130" s="154" t="s">
        <v>780</v>
      </c>
      <c r="D130" s="155">
        <v>39919</v>
      </c>
      <c r="E130" s="154" t="s">
        <v>557</v>
      </c>
      <c r="F130" s="154" t="s">
        <v>15</v>
      </c>
      <c r="G130" s="154" t="s">
        <v>558</v>
      </c>
      <c r="H130" s="154" t="s">
        <v>558</v>
      </c>
      <c r="I130" s="154">
        <v>9</v>
      </c>
      <c r="J130" s="154" t="b">
        <v>1</v>
      </c>
      <c r="K130" s="154">
        <v>9</v>
      </c>
      <c r="L130" s="154" t="s">
        <v>1059</v>
      </c>
      <c r="M130" s="154" t="s">
        <v>70</v>
      </c>
      <c r="N130" s="154" t="s">
        <v>1060</v>
      </c>
      <c r="O130" s="154" t="s">
        <v>824</v>
      </c>
      <c r="P130" s="154" t="str">
        <f t="shared" si="1"/>
        <v>GabrielGardiner-Davies39919</v>
      </c>
    </row>
    <row r="131" spans="1:16" x14ac:dyDescent="0.2">
      <c r="A131" s="154">
        <v>24</v>
      </c>
      <c r="B131" s="154" t="s">
        <v>151</v>
      </c>
      <c r="C131" s="154" t="s">
        <v>522</v>
      </c>
      <c r="D131" s="155">
        <v>39663</v>
      </c>
      <c r="E131" s="154" t="s">
        <v>557</v>
      </c>
      <c r="F131" s="154" t="s">
        <v>15</v>
      </c>
      <c r="G131" s="154" t="s">
        <v>581</v>
      </c>
      <c r="H131" s="154" t="s">
        <v>581</v>
      </c>
      <c r="I131" s="154">
        <v>9</v>
      </c>
      <c r="J131" s="154" t="b">
        <v>1</v>
      </c>
      <c r="K131" s="154">
        <v>9</v>
      </c>
      <c r="L131" s="154" t="s">
        <v>1061</v>
      </c>
      <c r="M131" s="154" t="s">
        <v>582</v>
      </c>
      <c r="N131" s="154" t="s">
        <v>1062</v>
      </c>
      <c r="O131" s="154" t="s">
        <v>824</v>
      </c>
      <c r="P131" s="154" t="str">
        <f t="shared" si="1"/>
        <v>OwenGarrett39663</v>
      </c>
    </row>
    <row r="132" spans="1:16" x14ac:dyDescent="0.2">
      <c r="A132" s="154">
        <v>164</v>
      </c>
      <c r="B132" s="154" t="s">
        <v>364</v>
      </c>
      <c r="C132" s="154" t="s">
        <v>365</v>
      </c>
      <c r="D132" s="155">
        <v>36930</v>
      </c>
      <c r="E132" s="154" t="s">
        <v>557</v>
      </c>
      <c r="F132" s="154" t="s">
        <v>23</v>
      </c>
      <c r="G132" s="154" t="s">
        <v>575</v>
      </c>
      <c r="H132" s="154" t="s">
        <v>575</v>
      </c>
      <c r="I132" s="154">
        <v>9</v>
      </c>
      <c r="J132" s="154" t="b">
        <v>1</v>
      </c>
      <c r="K132" s="154">
        <v>9</v>
      </c>
      <c r="L132" s="154" t="s">
        <v>1063</v>
      </c>
      <c r="M132" s="154" t="s">
        <v>566</v>
      </c>
      <c r="O132" s="154" t="s">
        <v>822</v>
      </c>
      <c r="P132" s="154" t="str">
        <f t="shared" ref="P132:P194" si="2">CONCATENATE(B132,C132,D132)</f>
        <v>LukeGawthorn36930</v>
      </c>
    </row>
    <row r="133" spans="1:16" x14ac:dyDescent="0.2">
      <c r="A133" s="154">
        <v>451</v>
      </c>
      <c r="B133" s="154" t="s">
        <v>271</v>
      </c>
      <c r="C133" s="154" t="s">
        <v>739</v>
      </c>
      <c r="D133" s="155">
        <v>39191</v>
      </c>
      <c r="E133" s="154" t="s">
        <v>557</v>
      </c>
      <c r="F133" s="154" t="s">
        <v>14</v>
      </c>
      <c r="G133" s="154" t="s">
        <v>590</v>
      </c>
      <c r="H133" s="154" t="s">
        <v>590</v>
      </c>
      <c r="I133" s="154">
        <v>9</v>
      </c>
      <c r="J133" s="154" t="b">
        <v>1</v>
      </c>
      <c r="K133" s="154">
        <v>9</v>
      </c>
      <c r="L133" s="154" t="s">
        <v>1064</v>
      </c>
      <c r="M133" s="154" t="s">
        <v>582</v>
      </c>
      <c r="O133" s="154" t="s">
        <v>822</v>
      </c>
      <c r="P133" s="154" t="str">
        <f t="shared" si="2"/>
        <v>MaguireGeorge Ethan39191</v>
      </c>
    </row>
    <row r="134" spans="1:16" x14ac:dyDescent="0.2">
      <c r="A134" s="154">
        <v>256</v>
      </c>
      <c r="B134" s="154" t="s">
        <v>432</v>
      </c>
      <c r="C134" s="154" t="s">
        <v>433</v>
      </c>
      <c r="D134" s="155">
        <v>37868</v>
      </c>
      <c r="E134" s="154" t="s">
        <v>563</v>
      </c>
      <c r="F134" s="154" t="s">
        <v>10</v>
      </c>
      <c r="G134" s="154" t="s">
        <v>622</v>
      </c>
      <c r="H134" s="154" t="s">
        <v>622</v>
      </c>
      <c r="I134" s="154">
        <v>9</v>
      </c>
      <c r="J134" s="154" t="b">
        <v>1</v>
      </c>
      <c r="K134" s="154">
        <v>0</v>
      </c>
      <c r="L134" s="154" t="s">
        <v>830</v>
      </c>
      <c r="M134" s="154" t="s">
        <v>560</v>
      </c>
      <c r="O134" s="154" t="s">
        <v>822</v>
      </c>
      <c r="P134" s="154" t="str">
        <f t="shared" si="2"/>
        <v>LuciaGifford-Groves37868</v>
      </c>
    </row>
    <row r="135" spans="1:16" x14ac:dyDescent="0.2">
      <c r="A135" s="154">
        <v>93</v>
      </c>
      <c r="B135" s="154" t="s">
        <v>191</v>
      </c>
      <c r="C135" s="154" t="s">
        <v>416</v>
      </c>
      <c r="D135" s="155">
        <v>38989</v>
      </c>
      <c r="E135" s="154" t="s">
        <v>563</v>
      </c>
      <c r="F135" s="154" t="s">
        <v>12</v>
      </c>
      <c r="G135" s="154" t="s">
        <v>575</v>
      </c>
      <c r="H135" s="154" t="s">
        <v>575</v>
      </c>
      <c r="I135" s="154">
        <v>18</v>
      </c>
      <c r="J135" s="154" t="b">
        <v>1</v>
      </c>
      <c r="K135" s="154">
        <v>18</v>
      </c>
      <c r="L135" s="154" t="s">
        <v>1065</v>
      </c>
      <c r="M135" s="154" t="s">
        <v>840</v>
      </c>
      <c r="N135" s="154" t="s">
        <v>1066</v>
      </c>
      <c r="O135" s="154" t="s">
        <v>824</v>
      </c>
      <c r="P135" s="154" t="str">
        <f t="shared" si="2"/>
        <v>OliviaGillespie38989</v>
      </c>
    </row>
    <row r="136" spans="1:16" x14ac:dyDescent="0.2">
      <c r="A136" s="154">
        <v>561</v>
      </c>
      <c r="B136" s="154" t="s">
        <v>454</v>
      </c>
      <c r="C136" s="154" t="s">
        <v>496</v>
      </c>
      <c r="D136" s="155">
        <v>38676</v>
      </c>
      <c r="E136" s="154" t="s">
        <v>563</v>
      </c>
      <c r="F136" s="154" t="s">
        <v>12</v>
      </c>
      <c r="G136" s="154" t="s">
        <v>580</v>
      </c>
      <c r="H136" s="154" t="s">
        <v>580</v>
      </c>
      <c r="I136" s="154">
        <v>9</v>
      </c>
      <c r="J136" s="154" t="b">
        <v>1</v>
      </c>
      <c r="K136" s="154">
        <v>9</v>
      </c>
      <c r="L136" s="154" t="s">
        <v>1067</v>
      </c>
      <c r="M136" s="154" t="s">
        <v>561</v>
      </c>
      <c r="N136" s="154" t="s">
        <v>1068</v>
      </c>
      <c r="O136" s="154" t="s">
        <v>824</v>
      </c>
      <c r="P136" s="154" t="str">
        <f t="shared" si="2"/>
        <v>AlysGodfrey38676</v>
      </c>
    </row>
    <row r="137" spans="1:16" x14ac:dyDescent="0.2">
      <c r="A137" s="154">
        <v>505</v>
      </c>
      <c r="B137" s="154" t="s">
        <v>759</v>
      </c>
      <c r="C137" s="154" t="s">
        <v>760</v>
      </c>
      <c r="D137" s="155">
        <v>38773</v>
      </c>
      <c r="E137" s="154" t="s">
        <v>563</v>
      </c>
      <c r="F137" s="154" t="s">
        <v>12</v>
      </c>
      <c r="G137" s="154" t="s">
        <v>728</v>
      </c>
      <c r="H137" s="154" t="s">
        <v>728</v>
      </c>
      <c r="I137" s="154">
        <v>9</v>
      </c>
      <c r="J137" s="154" t="b">
        <v>1</v>
      </c>
      <c r="K137" s="154">
        <v>9</v>
      </c>
      <c r="L137" s="154" t="s">
        <v>1069</v>
      </c>
      <c r="M137" s="154" t="s">
        <v>560</v>
      </c>
      <c r="N137" s="154" t="s">
        <v>1070</v>
      </c>
      <c r="O137" s="154" t="s">
        <v>824</v>
      </c>
      <c r="P137" s="154" t="str">
        <f t="shared" si="2"/>
        <v>EloiseGoffin38773</v>
      </c>
    </row>
    <row r="138" spans="1:16" x14ac:dyDescent="0.2">
      <c r="A138" s="154">
        <v>429</v>
      </c>
      <c r="B138" s="154" t="s">
        <v>734</v>
      </c>
      <c r="C138" s="154" t="s">
        <v>735</v>
      </c>
      <c r="D138" s="155">
        <v>38438</v>
      </c>
      <c r="E138" s="154" t="s">
        <v>563</v>
      </c>
      <c r="F138" s="154" t="s">
        <v>10</v>
      </c>
      <c r="G138" s="154" t="s">
        <v>574</v>
      </c>
      <c r="H138" s="154" t="s">
        <v>574</v>
      </c>
      <c r="I138" s="154">
        <v>9</v>
      </c>
      <c r="J138" s="154" t="b">
        <v>1</v>
      </c>
      <c r="K138" s="154">
        <v>9</v>
      </c>
      <c r="L138" s="154" t="s">
        <v>1071</v>
      </c>
      <c r="M138" s="154" t="s">
        <v>576</v>
      </c>
      <c r="N138" s="154" t="s">
        <v>1072</v>
      </c>
      <c r="O138" s="154" t="s">
        <v>824</v>
      </c>
      <c r="P138" s="154" t="str">
        <f t="shared" si="2"/>
        <v>GwennoGoode38438</v>
      </c>
    </row>
    <row r="139" spans="1:16" x14ac:dyDescent="0.2">
      <c r="A139" s="154">
        <v>96</v>
      </c>
      <c r="B139" s="154" t="s">
        <v>330</v>
      </c>
      <c r="C139" s="154" t="s">
        <v>331</v>
      </c>
      <c r="D139" s="155">
        <v>38338</v>
      </c>
      <c r="E139" s="154" t="s">
        <v>563</v>
      </c>
      <c r="F139" s="154" t="s">
        <v>10</v>
      </c>
      <c r="G139" s="154" t="s">
        <v>575</v>
      </c>
      <c r="H139" s="154" t="s">
        <v>575</v>
      </c>
      <c r="I139" s="154">
        <v>27</v>
      </c>
      <c r="J139" s="154" t="b">
        <v>1</v>
      </c>
      <c r="K139" s="154">
        <v>27</v>
      </c>
      <c r="L139" s="154" t="s">
        <v>1073</v>
      </c>
      <c r="M139" s="154" t="s">
        <v>850</v>
      </c>
      <c r="N139" s="154" t="s">
        <v>1074</v>
      </c>
      <c r="O139" s="154" t="s">
        <v>824</v>
      </c>
      <c r="P139" s="154" t="str">
        <f t="shared" si="2"/>
        <v>CordeliaGoodger38338</v>
      </c>
    </row>
    <row r="140" spans="1:16" x14ac:dyDescent="0.2">
      <c r="A140" s="154">
        <v>101</v>
      </c>
      <c r="B140" s="154" t="s">
        <v>321</v>
      </c>
      <c r="C140" s="154" t="s">
        <v>307</v>
      </c>
      <c r="D140" s="155">
        <v>38935</v>
      </c>
      <c r="E140" s="154" t="s">
        <v>557</v>
      </c>
      <c r="F140" s="154" t="s">
        <v>14</v>
      </c>
      <c r="G140" s="154" t="s">
        <v>574</v>
      </c>
      <c r="H140" s="154" t="s">
        <v>574</v>
      </c>
      <c r="I140" s="154">
        <v>27</v>
      </c>
      <c r="J140" s="154" t="b">
        <v>1</v>
      </c>
      <c r="K140" s="154">
        <v>27</v>
      </c>
      <c r="L140" s="154" t="s">
        <v>1075</v>
      </c>
      <c r="M140" s="154" t="s">
        <v>1076</v>
      </c>
      <c r="N140" s="154" t="s">
        <v>1077</v>
      </c>
      <c r="O140" s="154" t="s">
        <v>824</v>
      </c>
      <c r="P140" s="154" t="str">
        <f t="shared" si="2"/>
        <v>AharonGraham-Mulvaney38935</v>
      </c>
    </row>
    <row r="141" spans="1:16" x14ac:dyDescent="0.2">
      <c r="A141" s="154">
        <v>178</v>
      </c>
      <c r="B141" s="154" t="s">
        <v>286</v>
      </c>
      <c r="C141" s="154" t="s">
        <v>455</v>
      </c>
      <c r="D141" s="155">
        <v>38913</v>
      </c>
      <c r="E141" s="154" t="s">
        <v>557</v>
      </c>
      <c r="F141" s="154" t="s">
        <v>14</v>
      </c>
      <c r="G141" s="154" t="s">
        <v>583</v>
      </c>
      <c r="H141" s="154" t="s">
        <v>583</v>
      </c>
      <c r="I141" s="154">
        <v>18</v>
      </c>
      <c r="J141" s="154" t="b">
        <v>1</v>
      </c>
      <c r="K141" s="154">
        <v>18</v>
      </c>
      <c r="L141" s="154" t="s">
        <v>1078</v>
      </c>
      <c r="M141" s="154" t="s">
        <v>1079</v>
      </c>
      <c r="N141" s="154" t="s">
        <v>1080</v>
      </c>
      <c r="O141" s="154" t="s">
        <v>824</v>
      </c>
      <c r="P141" s="154" t="str">
        <f t="shared" si="2"/>
        <v>IoloGrant38913</v>
      </c>
    </row>
    <row r="142" spans="1:16" x14ac:dyDescent="0.2">
      <c r="A142" s="154">
        <v>199</v>
      </c>
      <c r="B142" s="154" t="s">
        <v>512</v>
      </c>
      <c r="C142" s="154" t="s">
        <v>455</v>
      </c>
      <c r="D142" s="155">
        <v>39632</v>
      </c>
      <c r="E142" s="154" t="s">
        <v>563</v>
      </c>
      <c r="F142" s="154" t="s">
        <v>4</v>
      </c>
      <c r="G142" s="154" t="s">
        <v>583</v>
      </c>
      <c r="H142" s="154" t="s">
        <v>583</v>
      </c>
      <c r="I142" s="154">
        <v>18</v>
      </c>
      <c r="J142" s="154" t="b">
        <v>1</v>
      </c>
      <c r="K142" s="154">
        <v>18</v>
      </c>
      <c r="L142" s="154" t="s">
        <v>1078</v>
      </c>
      <c r="M142" s="154" t="s">
        <v>874</v>
      </c>
      <c r="N142" s="154" t="s">
        <v>1081</v>
      </c>
      <c r="O142" s="154" t="s">
        <v>824</v>
      </c>
      <c r="P142" s="154" t="str">
        <f t="shared" si="2"/>
        <v>MennaGrant39632</v>
      </c>
    </row>
    <row r="143" spans="1:16" x14ac:dyDescent="0.2">
      <c r="A143" s="154">
        <v>75</v>
      </c>
      <c r="B143" s="154" t="s">
        <v>194</v>
      </c>
      <c r="C143" s="154" t="s">
        <v>519</v>
      </c>
      <c r="D143" s="155">
        <v>38764</v>
      </c>
      <c r="E143" s="154" t="s">
        <v>563</v>
      </c>
      <c r="F143" s="154" t="s">
        <v>12</v>
      </c>
      <c r="G143" s="154" t="s">
        <v>564</v>
      </c>
      <c r="H143" s="154" t="s">
        <v>564</v>
      </c>
      <c r="I143" s="154">
        <v>9</v>
      </c>
      <c r="J143" s="154" t="b">
        <v>1</v>
      </c>
      <c r="K143" s="154">
        <v>9</v>
      </c>
      <c r="L143" s="154" t="s">
        <v>1082</v>
      </c>
      <c r="M143" s="154" t="s">
        <v>568</v>
      </c>
      <c r="N143" s="154" t="s">
        <v>1083</v>
      </c>
      <c r="O143" s="154" t="s">
        <v>824</v>
      </c>
      <c r="P143" s="154" t="str">
        <f t="shared" si="2"/>
        <v>AmyGreatrick38764</v>
      </c>
    </row>
    <row r="144" spans="1:16" x14ac:dyDescent="0.2">
      <c r="A144" s="154">
        <v>124</v>
      </c>
      <c r="B144" s="154" t="s">
        <v>240</v>
      </c>
      <c r="C144" s="154" t="s">
        <v>253</v>
      </c>
      <c r="D144" s="155">
        <v>37488</v>
      </c>
      <c r="E144" s="154" t="s">
        <v>563</v>
      </c>
      <c r="F144" s="154" t="s">
        <v>7</v>
      </c>
      <c r="G144" s="154" t="s">
        <v>583</v>
      </c>
      <c r="H144" s="154" t="s">
        <v>583</v>
      </c>
      <c r="I144" s="154">
        <v>9</v>
      </c>
      <c r="J144" s="154" t="b">
        <v>1</v>
      </c>
      <c r="K144" s="154">
        <v>9</v>
      </c>
      <c r="L144" s="154" t="s">
        <v>1084</v>
      </c>
      <c r="M144" s="154" t="s">
        <v>582</v>
      </c>
      <c r="N144" s="154" t="s">
        <v>1085</v>
      </c>
      <c r="O144" s="154" t="s">
        <v>824</v>
      </c>
      <c r="P144" s="154" t="str">
        <f t="shared" si="2"/>
        <v>MollyGreenman37488</v>
      </c>
    </row>
    <row r="145" spans="1:16" x14ac:dyDescent="0.2">
      <c r="A145" s="154">
        <v>329</v>
      </c>
      <c r="B145" s="154" t="s">
        <v>381</v>
      </c>
      <c r="C145" s="154" t="s">
        <v>687</v>
      </c>
      <c r="D145" s="155">
        <v>39209</v>
      </c>
      <c r="E145" s="154" t="s">
        <v>563</v>
      </c>
      <c r="F145" s="154" t="s">
        <v>12</v>
      </c>
      <c r="G145" s="154" t="s">
        <v>574</v>
      </c>
      <c r="H145" s="154" t="s">
        <v>574</v>
      </c>
      <c r="I145" s="154">
        <v>9</v>
      </c>
      <c r="J145" s="154" t="b">
        <v>1</v>
      </c>
      <c r="K145" s="154">
        <v>9</v>
      </c>
      <c r="L145" s="154" t="s">
        <v>1086</v>
      </c>
      <c r="M145" s="154" t="s">
        <v>566</v>
      </c>
      <c r="N145" s="154" t="s">
        <v>1087</v>
      </c>
      <c r="O145" s="154" t="s">
        <v>824</v>
      </c>
      <c r="P145" s="154" t="str">
        <f t="shared" si="2"/>
        <v>MaddisonGregory39209</v>
      </c>
    </row>
    <row r="146" spans="1:16" x14ac:dyDescent="0.2">
      <c r="A146" s="154">
        <v>12</v>
      </c>
      <c r="B146" s="154" t="s">
        <v>480</v>
      </c>
      <c r="C146" s="154" t="s">
        <v>323</v>
      </c>
      <c r="D146" s="155">
        <v>39389</v>
      </c>
      <c r="E146" s="154" t="s">
        <v>563</v>
      </c>
      <c r="F146" s="154" t="s">
        <v>4</v>
      </c>
      <c r="G146" s="154" t="s">
        <v>564</v>
      </c>
      <c r="H146" s="154" t="s">
        <v>564</v>
      </c>
      <c r="I146" s="154">
        <v>18</v>
      </c>
      <c r="J146" s="154" t="b">
        <v>1</v>
      </c>
      <c r="K146" s="154">
        <v>18</v>
      </c>
      <c r="L146" s="154" t="s">
        <v>1088</v>
      </c>
      <c r="M146" s="154" t="s">
        <v>840</v>
      </c>
      <c r="N146" s="154" t="s">
        <v>1089</v>
      </c>
      <c r="O146" s="154" t="s">
        <v>824</v>
      </c>
      <c r="P146" s="154" t="str">
        <f t="shared" si="2"/>
        <v>CasiGregson39389</v>
      </c>
    </row>
    <row r="147" spans="1:16" x14ac:dyDescent="0.2">
      <c r="A147" s="154">
        <v>458</v>
      </c>
      <c r="B147" s="154" t="s">
        <v>135</v>
      </c>
      <c r="C147" s="154" t="s">
        <v>323</v>
      </c>
      <c r="D147" s="155">
        <v>39123</v>
      </c>
      <c r="E147" s="154" t="s">
        <v>557</v>
      </c>
      <c r="F147" s="154" t="s">
        <v>14</v>
      </c>
      <c r="G147" s="154" t="s">
        <v>574</v>
      </c>
      <c r="H147" s="154" t="s">
        <v>574</v>
      </c>
      <c r="I147" s="154">
        <v>22.5</v>
      </c>
      <c r="J147" s="154" t="b">
        <v>1</v>
      </c>
      <c r="K147" s="154">
        <v>22.5</v>
      </c>
      <c r="L147" s="154" t="s">
        <v>1090</v>
      </c>
      <c r="M147" s="154" t="s">
        <v>1091</v>
      </c>
      <c r="N147" s="154" t="s">
        <v>1092</v>
      </c>
      <c r="O147" s="154" t="s">
        <v>824</v>
      </c>
      <c r="P147" s="154" t="str">
        <f t="shared" si="2"/>
        <v>LeonGregson39123</v>
      </c>
    </row>
    <row r="148" spans="1:16" x14ac:dyDescent="0.2">
      <c r="A148" s="154">
        <v>63</v>
      </c>
      <c r="B148" s="154" t="s">
        <v>507</v>
      </c>
      <c r="C148" s="154" t="s">
        <v>508</v>
      </c>
      <c r="D148" s="155">
        <v>38056</v>
      </c>
      <c r="E148" s="154" t="s">
        <v>563</v>
      </c>
      <c r="F148" s="154" t="s">
        <v>10</v>
      </c>
      <c r="G148" s="154" t="s">
        <v>575</v>
      </c>
      <c r="H148" s="154" t="s">
        <v>575</v>
      </c>
      <c r="I148" s="154">
        <v>22.5</v>
      </c>
      <c r="J148" s="154" t="b">
        <v>1</v>
      </c>
      <c r="K148" s="154">
        <v>22.5</v>
      </c>
      <c r="L148" s="154" t="s">
        <v>1093</v>
      </c>
      <c r="M148" s="154" t="s">
        <v>1094</v>
      </c>
      <c r="N148" s="154" t="s">
        <v>1095</v>
      </c>
      <c r="O148" s="154" t="s">
        <v>824</v>
      </c>
      <c r="P148" s="154" t="str">
        <f t="shared" si="2"/>
        <v>ChristinaGriffith38056</v>
      </c>
    </row>
    <row r="149" spans="1:16" x14ac:dyDescent="0.2">
      <c r="A149" s="154">
        <v>275</v>
      </c>
      <c r="B149" s="154" t="s">
        <v>458</v>
      </c>
      <c r="C149" s="154" t="s">
        <v>214</v>
      </c>
      <c r="D149" s="155">
        <v>38700</v>
      </c>
      <c r="E149" s="154" t="s">
        <v>563</v>
      </c>
      <c r="F149" s="154" t="s">
        <v>12</v>
      </c>
      <c r="G149" s="154" t="s">
        <v>575</v>
      </c>
      <c r="H149" s="154" t="s">
        <v>575</v>
      </c>
      <c r="I149" s="154">
        <v>9</v>
      </c>
      <c r="J149" s="154" t="b">
        <v>1</v>
      </c>
      <c r="K149" s="154">
        <v>9</v>
      </c>
      <c r="L149" s="154" t="s">
        <v>1096</v>
      </c>
      <c r="M149" s="154" t="s">
        <v>566</v>
      </c>
      <c r="O149" s="154" t="s">
        <v>822</v>
      </c>
      <c r="P149" s="154" t="str">
        <f t="shared" si="2"/>
        <v>CeriGriffiths38700</v>
      </c>
    </row>
    <row r="150" spans="1:16" x14ac:dyDescent="0.2">
      <c r="A150" s="154">
        <v>439</v>
      </c>
      <c r="B150" s="154" t="s">
        <v>286</v>
      </c>
      <c r="C150" s="154" t="s">
        <v>214</v>
      </c>
      <c r="D150" s="155">
        <v>38286</v>
      </c>
      <c r="E150" s="154" t="s">
        <v>557</v>
      </c>
      <c r="F150" s="154" t="s">
        <v>0</v>
      </c>
      <c r="G150" s="154" t="s">
        <v>585</v>
      </c>
      <c r="H150" s="154" t="s">
        <v>585</v>
      </c>
      <c r="I150" s="154">
        <v>18</v>
      </c>
      <c r="J150" s="154" t="b">
        <v>1</v>
      </c>
      <c r="K150" s="154">
        <v>18</v>
      </c>
      <c r="L150" s="154" t="s">
        <v>1097</v>
      </c>
      <c r="M150" s="154" t="s">
        <v>1098</v>
      </c>
      <c r="N150" s="154" t="s">
        <v>1099</v>
      </c>
      <c r="O150" s="154" t="s">
        <v>824</v>
      </c>
      <c r="P150" s="154" t="str">
        <f t="shared" si="2"/>
        <v>IoloGriffiths38286</v>
      </c>
    </row>
    <row r="151" spans="1:16" x14ac:dyDescent="0.2">
      <c r="A151" s="154">
        <v>478</v>
      </c>
      <c r="B151" s="154" t="s">
        <v>213</v>
      </c>
      <c r="C151" s="154" t="s">
        <v>214</v>
      </c>
      <c r="D151" s="155">
        <v>38889</v>
      </c>
      <c r="E151" s="154" t="s">
        <v>563</v>
      </c>
      <c r="F151" s="154" t="s">
        <v>12</v>
      </c>
      <c r="G151" s="154" t="s">
        <v>583</v>
      </c>
      <c r="H151" s="154" t="s">
        <v>583</v>
      </c>
      <c r="I151" s="154">
        <v>22.5</v>
      </c>
      <c r="J151" s="154" t="b">
        <v>1</v>
      </c>
      <c r="K151" s="154">
        <v>22.5</v>
      </c>
      <c r="L151" s="154" t="s">
        <v>1100</v>
      </c>
      <c r="M151" s="154" t="s">
        <v>1101</v>
      </c>
      <c r="N151" s="154" t="s">
        <v>1102</v>
      </c>
      <c r="O151" s="154" t="s">
        <v>824</v>
      </c>
      <c r="P151" s="154" t="str">
        <f t="shared" si="2"/>
        <v>SerenGriffiths38889</v>
      </c>
    </row>
    <row r="152" spans="1:16" x14ac:dyDescent="0.2">
      <c r="A152" s="154">
        <v>500</v>
      </c>
      <c r="B152" s="154" t="s">
        <v>257</v>
      </c>
      <c r="C152" s="154" t="s">
        <v>214</v>
      </c>
      <c r="D152" s="155">
        <v>38917</v>
      </c>
      <c r="E152" s="154" t="s">
        <v>563</v>
      </c>
      <c r="F152" s="154" t="s">
        <v>12</v>
      </c>
      <c r="G152" s="154" t="s">
        <v>585</v>
      </c>
      <c r="H152" s="154" t="s">
        <v>585</v>
      </c>
      <c r="I152" s="154">
        <v>9</v>
      </c>
      <c r="J152" s="154" t="b">
        <v>1</v>
      </c>
      <c r="K152" s="154">
        <v>9</v>
      </c>
      <c r="L152" s="154" t="s">
        <v>1103</v>
      </c>
      <c r="M152" s="154" t="s">
        <v>568</v>
      </c>
      <c r="N152" s="154" t="s">
        <v>1104</v>
      </c>
      <c r="O152" s="154" t="s">
        <v>824</v>
      </c>
      <c r="P152" s="154" t="str">
        <f t="shared" si="2"/>
        <v>GracieGriffiths38917</v>
      </c>
    </row>
    <row r="153" spans="1:16" x14ac:dyDescent="0.2">
      <c r="A153" s="154">
        <v>559</v>
      </c>
      <c r="B153" s="154" t="s">
        <v>386</v>
      </c>
      <c r="C153" s="154" t="s">
        <v>385</v>
      </c>
      <c r="D153" s="155">
        <v>37762</v>
      </c>
      <c r="E153" s="154" t="s">
        <v>557</v>
      </c>
      <c r="F153" s="154" t="s">
        <v>23</v>
      </c>
      <c r="G153" s="154" t="s">
        <v>574</v>
      </c>
      <c r="H153" s="154" t="s">
        <v>574</v>
      </c>
      <c r="I153" s="154">
        <v>22.5</v>
      </c>
      <c r="J153" s="154" t="b">
        <v>1</v>
      </c>
      <c r="K153" s="154">
        <v>22.5</v>
      </c>
      <c r="L153" s="154" t="s">
        <v>1105</v>
      </c>
      <c r="M153" s="154" t="s">
        <v>850</v>
      </c>
      <c r="O153" s="154" t="s">
        <v>822</v>
      </c>
      <c r="P153" s="154" t="str">
        <f t="shared" si="2"/>
        <v>PhilipGrundy37762</v>
      </c>
    </row>
    <row r="154" spans="1:16" x14ac:dyDescent="0.2">
      <c r="A154" s="154">
        <v>144</v>
      </c>
      <c r="B154" s="154" t="s">
        <v>395</v>
      </c>
      <c r="C154" s="154" t="s">
        <v>396</v>
      </c>
      <c r="D154" s="155">
        <v>38702</v>
      </c>
      <c r="E154" s="154" t="s">
        <v>563</v>
      </c>
      <c r="F154" s="154" t="s">
        <v>12</v>
      </c>
      <c r="G154" s="154" t="s">
        <v>558</v>
      </c>
      <c r="H154" s="154" t="s">
        <v>558</v>
      </c>
      <c r="I154" s="154">
        <v>9</v>
      </c>
      <c r="J154" s="154" t="b">
        <v>1</v>
      </c>
      <c r="K154" s="154">
        <v>9</v>
      </c>
      <c r="L154" s="154" t="s">
        <v>1106</v>
      </c>
      <c r="M154" s="154" t="s">
        <v>71</v>
      </c>
      <c r="N154" s="154" t="s">
        <v>1107</v>
      </c>
      <c r="O154" s="154" t="s">
        <v>824</v>
      </c>
      <c r="P154" s="154" t="str">
        <f t="shared" si="2"/>
        <v>HollyGuite38702</v>
      </c>
    </row>
    <row r="155" spans="1:16" x14ac:dyDescent="0.2">
      <c r="A155" s="154">
        <v>195</v>
      </c>
      <c r="B155" s="154" t="s">
        <v>216</v>
      </c>
      <c r="C155" s="154" t="s">
        <v>482</v>
      </c>
      <c r="D155" s="155">
        <v>38779</v>
      </c>
      <c r="E155" s="154" t="s">
        <v>563</v>
      </c>
      <c r="F155" s="154" t="s">
        <v>12</v>
      </c>
      <c r="G155" s="154" t="s">
        <v>558</v>
      </c>
      <c r="H155" s="154" t="s">
        <v>558</v>
      </c>
      <c r="I155" s="154">
        <v>9</v>
      </c>
      <c r="J155" s="154" t="b">
        <v>1</v>
      </c>
      <c r="K155" s="154">
        <v>9</v>
      </c>
      <c r="L155" s="154" t="s">
        <v>1108</v>
      </c>
      <c r="M155" s="154" t="s">
        <v>562</v>
      </c>
      <c r="N155" s="154" t="s">
        <v>1109</v>
      </c>
      <c r="O155" s="154" t="s">
        <v>824</v>
      </c>
      <c r="P155" s="154" t="str">
        <f t="shared" si="2"/>
        <v>MeganGwyther38779</v>
      </c>
    </row>
    <row r="156" spans="1:16" x14ac:dyDescent="0.2">
      <c r="A156" s="154">
        <v>11</v>
      </c>
      <c r="B156" s="154" t="s">
        <v>572</v>
      </c>
      <c r="C156" s="154" t="s">
        <v>573</v>
      </c>
      <c r="D156" s="155">
        <v>38669</v>
      </c>
      <c r="E156" s="154" t="s">
        <v>563</v>
      </c>
      <c r="F156" s="154" t="s">
        <v>12</v>
      </c>
      <c r="G156" s="154" t="s">
        <v>574</v>
      </c>
      <c r="H156" s="154" t="s">
        <v>574</v>
      </c>
      <c r="I156" s="154">
        <v>9</v>
      </c>
      <c r="J156" s="154" t="b">
        <v>1</v>
      </c>
      <c r="K156" s="154">
        <v>9</v>
      </c>
      <c r="L156" s="154" t="s">
        <v>1110</v>
      </c>
      <c r="M156" s="154" t="s">
        <v>566</v>
      </c>
      <c r="N156" s="154" t="s">
        <v>1111</v>
      </c>
      <c r="O156" s="154" t="s">
        <v>824</v>
      </c>
      <c r="P156" s="154" t="str">
        <f t="shared" si="2"/>
        <v>YasminHadid38669</v>
      </c>
    </row>
    <row r="157" spans="1:16" x14ac:dyDescent="0.2">
      <c r="A157" s="154">
        <v>315</v>
      </c>
      <c r="B157" s="154" t="s">
        <v>685</v>
      </c>
      <c r="C157" s="154" t="s">
        <v>686</v>
      </c>
      <c r="D157" s="155">
        <v>39700</v>
      </c>
      <c r="E157" s="154" t="s">
        <v>563</v>
      </c>
      <c r="F157" s="154" t="s">
        <v>4</v>
      </c>
      <c r="G157" s="154" t="s">
        <v>587</v>
      </c>
      <c r="H157" s="154" t="s">
        <v>587</v>
      </c>
      <c r="I157" s="154">
        <v>22.5</v>
      </c>
      <c r="J157" s="154" t="b">
        <v>1</v>
      </c>
      <c r="K157" s="154">
        <v>22.5</v>
      </c>
      <c r="L157" s="154" t="s">
        <v>1112</v>
      </c>
      <c r="M157" s="154" t="s">
        <v>1113</v>
      </c>
      <c r="N157" s="154" t="s">
        <v>1114</v>
      </c>
      <c r="O157" s="154" t="s">
        <v>824</v>
      </c>
      <c r="P157" s="154" t="str">
        <f t="shared" si="2"/>
        <v>AaliyahHagerty39700</v>
      </c>
    </row>
    <row r="158" spans="1:16" x14ac:dyDescent="0.2">
      <c r="A158" s="154">
        <v>316</v>
      </c>
      <c r="B158" s="154" t="s">
        <v>462</v>
      </c>
      <c r="C158" s="154" t="s">
        <v>686</v>
      </c>
      <c r="D158" s="155">
        <v>39700</v>
      </c>
      <c r="E158" s="154" t="s">
        <v>563</v>
      </c>
      <c r="F158" s="154" t="s">
        <v>4</v>
      </c>
      <c r="G158" s="154" t="s">
        <v>587</v>
      </c>
      <c r="H158" s="154" t="s">
        <v>587</v>
      </c>
      <c r="I158" s="154">
        <v>18</v>
      </c>
      <c r="J158" s="154" t="b">
        <v>1</v>
      </c>
      <c r="K158" s="154">
        <v>18</v>
      </c>
      <c r="L158" s="154" t="s">
        <v>1112</v>
      </c>
      <c r="M158" s="154" t="s">
        <v>840</v>
      </c>
      <c r="N158" s="154" t="s">
        <v>1115</v>
      </c>
      <c r="O158" s="154" t="s">
        <v>824</v>
      </c>
      <c r="P158" s="154" t="str">
        <f t="shared" si="2"/>
        <v>JerseyHagerty39700</v>
      </c>
    </row>
    <row r="159" spans="1:16" x14ac:dyDescent="0.2">
      <c r="A159" s="154">
        <v>416</v>
      </c>
      <c r="B159" s="154" t="s">
        <v>213</v>
      </c>
      <c r="C159" s="154" t="s">
        <v>474</v>
      </c>
      <c r="D159" s="155">
        <v>38718</v>
      </c>
      <c r="E159" s="154" t="s">
        <v>563</v>
      </c>
      <c r="F159" s="154" t="s">
        <v>12</v>
      </c>
      <c r="G159" s="154" t="s">
        <v>583</v>
      </c>
      <c r="H159" s="154" t="s">
        <v>583</v>
      </c>
      <c r="I159" s="154">
        <v>9</v>
      </c>
      <c r="J159" s="154" t="b">
        <v>1</v>
      </c>
      <c r="K159" s="154">
        <v>9</v>
      </c>
      <c r="L159" s="154" t="s">
        <v>1116</v>
      </c>
      <c r="M159" s="154" t="s">
        <v>561</v>
      </c>
      <c r="O159" s="154" t="s">
        <v>822</v>
      </c>
      <c r="P159" s="154" t="str">
        <f t="shared" si="2"/>
        <v>SerenHale38718</v>
      </c>
    </row>
    <row r="160" spans="1:16" x14ac:dyDescent="0.2">
      <c r="A160" s="154">
        <v>38</v>
      </c>
      <c r="B160" s="154" t="s">
        <v>273</v>
      </c>
      <c r="C160" s="154" t="s">
        <v>274</v>
      </c>
      <c r="D160" s="155">
        <v>37561</v>
      </c>
      <c r="E160" s="154" t="s">
        <v>563</v>
      </c>
      <c r="F160" s="154" t="s">
        <v>7</v>
      </c>
      <c r="G160" s="154" t="s">
        <v>583</v>
      </c>
      <c r="H160" s="154" t="s">
        <v>583</v>
      </c>
      <c r="I160" s="154">
        <v>9</v>
      </c>
      <c r="J160" s="154" t="b">
        <v>1</v>
      </c>
      <c r="K160" s="154">
        <v>9</v>
      </c>
      <c r="L160" s="154" t="s">
        <v>1117</v>
      </c>
      <c r="M160" s="154" t="s">
        <v>71</v>
      </c>
      <c r="N160" s="154" t="s">
        <v>1118</v>
      </c>
      <c r="O160" s="154" t="s">
        <v>824</v>
      </c>
      <c r="P160" s="154" t="str">
        <f t="shared" si="2"/>
        <v>MaddiHamer37561</v>
      </c>
    </row>
    <row r="161" spans="1:16" x14ac:dyDescent="0.2">
      <c r="A161" s="154">
        <v>174</v>
      </c>
      <c r="B161" s="154" t="s">
        <v>635</v>
      </c>
      <c r="C161" s="154" t="s">
        <v>636</v>
      </c>
      <c r="D161" s="155">
        <v>37928</v>
      </c>
      <c r="E161" s="154" t="s">
        <v>557</v>
      </c>
      <c r="F161" s="154" t="s">
        <v>0</v>
      </c>
      <c r="G161" s="154" t="s">
        <v>564</v>
      </c>
      <c r="H161" s="154" t="s">
        <v>564</v>
      </c>
      <c r="I161" s="154">
        <v>9</v>
      </c>
      <c r="J161" s="154" t="b">
        <v>1</v>
      </c>
      <c r="K161" s="154">
        <v>9</v>
      </c>
      <c r="L161" s="154" t="s">
        <v>1119</v>
      </c>
      <c r="M161" s="154" t="s">
        <v>71</v>
      </c>
      <c r="O161" s="154" t="s">
        <v>822</v>
      </c>
      <c r="P161" s="154" t="str">
        <f t="shared" si="2"/>
        <v>ConnorHandford37928</v>
      </c>
    </row>
    <row r="162" spans="1:16" x14ac:dyDescent="0.2">
      <c r="A162" s="154">
        <v>459</v>
      </c>
      <c r="B162" s="154" t="s">
        <v>646</v>
      </c>
      <c r="C162" s="154" t="s">
        <v>210</v>
      </c>
      <c r="D162" s="155">
        <v>37895</v>
      </c>
      <c r="E162" s="154" t="s">
        <v>563</v>
      </c>
      <c r="F162" s="154" t="s">
        <v>10</v>
      </c>
      <c r="G162" s="154" t="s">
        <v>590</v>
      </c>
      <c r="H162" s="154" t="s">
        <v>590</v>
      </c>
      <c r="I162" s="154">
        <v>22.5</v>
      </c>
      <c r="J162" s="154" t="b">
        <v>1</v>
      </c>
      <c r="K162" s="154">
        <v>22.5</v>
      </c>
      <c r="L162" s="154" t="s">
        <v>1120</v>
      </c>
      <c r="M162" s="154" t="s">
        <v>1121</v>
      </c>
      <c r="O162" s="154" t="s">
        <v>822</v>
      </c>
      <c r="P162" s="154" t="str">
        <f t="shared" si="2"/>
        <v>SmithHannah37895</v>
      </c>
    </row>
    <row r="163" spans="1:16" x14ac:dyDescent="0.2">
      <c r="A163" s="154">
        <v>593</v>
      </c>
      <c r="B163" s="154" t="s">
        <v>211</v>
      </c>
      <c r="C163" s="154" t="s">
        <v>803</v>
      </c>
      <c r="D163" s="155">
        <v>37498</v>
      </c>
      <c r="E163" s="154" t="s">
        <v>563</v>
      </c>
      <c r="F163" s="154" t="s">
        <v>7</v>
      </c>
      <c r="G163" s="154" t="s">
        <v>804</v>
      </c>
      <c r="H163" s="154" t="s">
        <v>804</v>
      </c>
      <c r="I163" s="154">
        <v>9</v>
      </c>
      <c r="J163" s="154" t="b">
        <v>1</v>
      </c>
      <c r="K163" s="154">
        <v>9</v>
      </c>
      <c r="L163" s="154" t="s">
        <v>1122</v>
      </c>
      <c r="M163" s="154" t="s">
        <v>561</v>
      </c>
      <c r="N163" s="154" t="s">
        <v>1123</v>
      </c>
      <c r="O163" s="154" t="s">
        <v>824</v>
      </c>
      <c r="P163" s="154" t="str">
        <f t="shared" si="2"/>
        <v>RebeccaHannibal37498</v>
      </c>
    </row>
    <row r="164" spans="1:16" x14ac:dyDescent="0.2">
      <c r="A164" s="154">
        <v>25</v>
      </c>
      <c r="B164" s="154" t="s">
        <v>167</v>
      </c>
      <c r="C164" s="154" t="s">
        <v>305</v>
      </c>
      <c r="D164" s="155">
        <v>37944</v>
      </c>
      <c r="E164" s="154" t="s">
        <v>557</v>
      </c>
      <c r="F164" s="154" t="s">
        <v>0</v>
      </c>
      <c r="G164" s="154" t="s">
        <v>583</v>
      </c>
      <c r="H164" s="154" t="s">
        <v>583</v>
      </c>
      <c r="I164" s="154">
        <v>9</v>
      </c>
      <c r="J164" s="154" t="b">
        <v>1</v>
      </c>
      <c r="K164" s="154">
        <v>9</v>
      </c>
      <c r="L164" s="154" t="s">
        <v>1124</v>
      </c>
      <c r="M164" s="154" t="s">
        <v>576</v>
      </c>
      <c r="N164" s="154" t="s">
        <v>1125</v>
      </c>
      <c r="O164" s="154" t="s">
        <v>824</v>
      </c>
      <c r="P164" s="154" t="str">
        <f t="shared" si="2"/>
        <v>RhysHardman37944</v>
      </c>
    </row>
    <row r="165" spans="1:16" x14ac:dyDescent="0.2">
      <c r="A165" s="154">
        <v>56</v>
      </c>
      <c r="B165" s="154" t="s">
        <v>219</v>
      </c>
      <c r="C165" s="154" t="s">
        <v>305</v>
      </c>
      <c r="D165" s="155">
        <v>38716</v>
      </c>
      <c r="E165" s="154" t="s">
        <v>563</v>
      </c>
      <c r="F165" s="154" t="s">
        <v>12</v>
      </c>
      <c r="G165" s="154" t="s">
        <v>583</v>
      </c>
      <c r="H165" s="154" t="s">
        <v>583</v>
      </c>
      <c r="I165" s="154">
        <v>9</v>
      </c>
      <c r="J165" s="154" t="b">
        <v>1</v>
      </c>
      <c r="K165" s="154">
        <v>9</v>
      </c>
      <c r="L165" s="154" t="s">
        <v>1124</v>
      </c>
      <c r="M165" s="154" t="s">
        <v>568</v>
      </c>
      <c r="N165" s="154" t="s">
        <v>1126</v>
      </c>
      <c r="O165" s="154" t="s">
        <v>824</v>
      </c>
      <c r="P165" s="154" t="str">
        <f t="shared" si="2"/>
        <v>BethanHardman38716</v>
      </c>
    </row>
    <row r="166" spans="1:16" x14ac:dyDescent="0.2">
      <c r="A166" s="154">
        <v>166</v>
      </c>
      <c r="B166" s="154" t="s">
        <v>304</v>
      </c>
      <c r="C166" s="154" t="s">
        <v>305</v>
      </c>
      <c r="D166" s="155">
        <v>37613</v>
      </c>
      <c r="E166" s="154" t="s">
        <v>557</v>
      </c>
      <c r="F166" s="154" t="s">
        <v>23</v>
      </c>
      <c r="G166" s="154" t="s">
        <v>569</v>
      </c>
      <c r="H166" s="154" t="s">
        <v>569</v>
      </c>
      <c r="I166" s="154">
        <v>18</v>
      </c>
      <c r="J166" s="154" t="b">
        <v>1</v>
      </c>
      <c r="K166" s="154">
        <v>18</v>
      </c>
      <c r="L166" s="154" t="s">
        <v>1127</v>
      </c>
      <c r="M166" s="154" t="s">
        <v>840</v>
      </c>
      <c r="N166" s="154" t="s">
        <v>1128</v>
      </c>
      <c r="O166" s="154" t="s">
        <v>824</v>
      </c>
      <c r="P166" s="154" t="str">
        <f t="shared" si="2"/>
        <v>ShayHardman37613</v>
      </c>
    </row>
    <row r="167" spans="1:16" x14ac:dyDescent="0.2">
      <c r="A167" s="154">
        <v>350</v>
      </c>
      <c r="B167" s="154" t="s">
        <v>282</v>
      </c>
      <c r="C167" s="154" t="s">
        <v>384</v>
      </c>
      <c r="D167" s="155">
        <v>37881</v>
      </c>
      <c r="E167" s="154" t="s">
        <v>557</v>
      </c>
      <c r="F167" s="154" t="s">
        <v>0</v>
      </c>
      <c r="G167" s="154" t="s">
        <v>677</v>
      </c>
      <c r="H167" s="154" t="s">
        <v>677</v>
      </c>
      <c r="I167" s="154">
        <v>18</v>
      </c>
      <c r="J167" s="154" t="b">
        <v>1</v>
      </c>
      <c r="K167" s="154">
        <v>18</v>
      </c>
      <c r="L167" s="154" t="s">
        <v>1129</v>
      </c>
      <c r="M167" s="154" t="s">
        <v>1130</v>
      </c>
      <c r="N167" s="154" t="s">
        <v>1131</v>
      </c>
      <c r="O167" s="154" t="s">
        <v>1132</v>
      </c>
      <c r="P167" s="154" t="str">
        <f t="shared" si="2"/>
        <v>GeorgeHarrhy37881</v>
      </c>
    </row>
    <row r="168" spans="1:16" x14ac:dyDescent="0.2">
      <c r="A168" s="154">
        <v>36</v>
      </c>
      <c r="B168" s="154" t="s">
        <v>142</v>
      </c>
      <c r="C168" s="154" t="s">
        <v>465</v>
      </c>
      <c r="D168" s="155">
        <v>39342</v>
      </c>
      <c r="E168" s="154" t="s">
        <v>557</v>
      </c>
      <c r="F168" s="154" t="s">
        <v>15</v>
      </c>
      <c r="G168" s="154" t="s">
        <v>585</v>
      </c>
      <c r="H168" s="154" t="s">
        <v>585</v>
      </c>
      <c r="I168" s="154">
        <v>9</v>
      </c>
      <c r="J168" s="154" t="b">
        <v>1</v>
      </c>
      <c r="K168" s="154">
        <v>9</v>
      </c>
      <c r="L168" s="154" t="s">
        <v>1133</v>
      </c>
      <c r="M168" s="154" t="s">
        <v>576</v>
      </c>
      <c r="N168" s="154" t="s">
        <v>1134</v>
      </c>
      <c r="O168" s="154" t="s">
        <v>824</v>
      </c>
      <c r="P168" s="154" t="str">
        <f t="shared" si="2"/>
        <v>WilliamHarries39342</v>
      </c>
    </row>
    <row r="169" spans="1:16" x14ac:dyDescent="0.2">
      <c r="A169" s="154">
        <v>122</v>
      </c>
      <c r="B169" s="154" t="s">
        <v>204</v>
      </c>
      <c r="C169" s="154" t="s">
        <v>217</v>
      </c>
      <c r="D169" s="155">
        <v>38807</v>
      </c>
      <c r="E169" s="154" t="s">
        <v>563</v>
      </c>
      <c r="F169" s="154" t="s">
        <v>12</v>
      </c>
      <c r="G169" s="154" t="s">
        <v>579</v>
      </c>
      <c r="H169" s="154" t="s">
        <v>579</v>
      </c>
      <c r="I169" s="154">
        <v>27</v>
      </c>
      <c r="J169" s="154" t="b">
        <v>1</v>
      </c>
      <c r="K169" s="154">
        <v>27</v>
      </c>
      <c r="L169" s="154" t="s">
        <v>1135</v>
      </c>
      <c r="M169" s="154" t="s">
        <v>1136</v>
      </c>
      <c r="N169" s="154" t="s">
        <v>1137</v>
      </c>
      <c r="O169" s="154" t="s">
        <v>824</v>
      </c>
      <c r="P169" s="154" t="str">
        <f t="shared" si="2"/>
        <v>SophieHarris38807</v>
      </c>
    </row>
    <row r="170" spans="1:16" x14ac:dyDescent="0.2">
      <c r="A170" s="154">
        <v>376</v>
      </c>
      <c r="B170" s="154" t="s">
        <v>707</v>
      </c>
      <c r="C170" s="154" t="s">
        <v>217</v>
      </c>
      <c r="D170" s="155">
        <v>39907</v>
      </c>
      <c r="E170" s="154" t="s">
        <v>557</v>
      </c>
      <c r="F170" s="154" t="s">
        <v>15</v>
      </c>
      <c r="G170" s="154" t="s">
        <v>558</v>
      </c>
      <c r="H170" s="154" t="s">
        <v>558</v>
      </c>
      <c r="I170" s="154">
        <v>18</v>
      </c>
      <c r="J170" s="154" t="b">
        <v>1</v>
      </c>
      <c r="K170" s="154">
        <v>18</v>
      </c>
      <c r="L170" s="154" t="s">
        <v>1138</v>
      </c>
      <c r="M170" s="154" t="s">
        <v>840</v>
      </c>
      <c r="N170" s="154" t="s">
        <v>1139</v>
      </c>
      <c r="O170" s="154" t="s">
        <v>824</v>
      </c>
      <c r="P170" s="154" t="str">
        <f t="shared" si="2"/>
        <v>RuairiHarris39907</v>
      </c>
    </row>
    <row r="171" spans="1:16" x14ac:dyDescent="0.2">
      <c r="A171" s="154">
        <v>52</v>
      </c>
      <c r="B171" s="154" t="s">
        <v>451</v>
      </c>
      <c r="C171" s="154" t="s">
        <v>133</v>
      </c>
      <c r="D171" s="155">
        <v>39148</v>
      </c>
      <c r="E171" s="154" t="s">
        <v>557</v>
      </c>
      <c r="F171" s="154" t="s">
        <v>14</v>
      </c>
      <c r="G171" s="154" t="s">
        <v>558</v>
      </c>
      <c r="H171" s="154" t="s">
        <v>558</v>
      </c>
      <c r="I171" s="154">
        <v>22.5</v>
      </c>
      <c r="J171" s="154" t="b">
        <v>1</v>
      </c>
      <c r="K171" s="154">
        <v>22.5</v>
      </c>
      <c r="L171" s="154" t="s">
        <v>936</v>
      </c>
      <c r="M171" s="154" t="s">
        <v>1140</v>
      </c>
      <c r="O171" s="154" t="s">
        <v>822</v>
      </c>
      <c r="P171" s="154" t="str">
        <f t="shared" si="2"/>
        <v>CollinsHarry39148</v>
      </c>
    </row>
    <row r="172" spans="1:16" x14ac:dyDescent="0.2">
      <c r="A172" s="154">
        <v>74</v>
      </c>
      <c r="B172" s="154" t="s">
        <v>602</v>
      </c>
      <c r="C172" s="154" t="s">
        <v>133</v>
      </c>
      <c r="D172" s="155">
        <v>37350</v>
      </c>
      <c r="E172" s="154" t="s">
        <v>557</v>
      </c>
      <c r="F172" s="154" t="s">
        <v>23</v>
      </c>
      <c r="G172" s="154" t="s">
        <v>603</v>
      </c>
      <c r="H172" s="154" t="s">
        <v>603</v>
      </c>
      <c r="I172" s="154">
        <v>9</v>
      </c>
      <c r="J172" s="154" t="b">
        <v>1</v>
      </c>
      <c r="K172" s="154">
        <v>9</v>
      </c>
      <c r="L172" s="154" t="s">
        <v>1141</v>
      </c>
      <c r="M172" s="154" t="s">
        <v>70</v>
      </c>
      <c r="O172" s="154" t="s">
        <v>822</v>
      </c>
      <c r="P172" s="154" t="str">
        <f t="shared" si="2"/>
        <v>WhyleyHarry37350</v>
      </c>
    </row>
    <row r="173" spans="1:16" x14ac:dyDescent="0.2">
      <c r="A173" s="154">
        <v>402</v>
      </c>
      <c r="B173" s="154" t="s">
        <v>190</v>
      </c>
      <c r="C173" s="154" t="s">
        <v>466</v>
      </c>
      <c r="D173" s="155">
        <v>39810</v>
      </c>
      <c r="E173" s="154" t="s">
        <v>563</v>
      </c>
      <c r="F173" s="154" t="s">
        <v>4</v>
      </c>
      <c r="G173" s="154" t="s">
        <v>587</v>
      </c>
      <c r="H173" s="154" t="s">
        <v>587</v>
      </c>
      <c r="I173" s="154">
        <v>27</v>
      </c>
      <c r="J173" s="154" t="b">
        <v>1</v>
      </c>
      <c r="K173" s="154">
        <v>27</v>
      </c>
      <c r="L173" s="154" t="s">
        <v>1142</v>
      </c>
      <c r="M173" s="154" t="s">
        <v>1143</v>
      </c>
      <c r="N173" s="154" t="s">
        <v>1144</v>
      </c>
      <c r="O173" s="154" t="s">
        <v>824</v>
      </c>
      <c r="P173" s="154" t="str">
        <f t="shared" si="2"/>
        <v>EvieHarvey39810</v>
      </c>
    </row>
    <row r="174" spans="1:16" x14ac:dyDescent="0.2">
      <c r="A174" s="154">
        <v>404</v>
      </c>
      <c r="B174" s="154" t="s">
        <v>718</v>
      </c>
      <c r="C174" s="154" t="s">
        <v>466</v>
      </c>
      <c r="D174" s="155">
        <v>39810</v>
      </c>
      <c r="E174" s="154" t="s">
        <v>563</v>
      </c>
      <c r="F174" s="154" t="s">
        <v>4</v>
      </c>
      <c r="G174" s="154" t="s">
        <v>587</v>
      </c>
      <c r="H174" s="154" t="s">
        <v>587</v>
      </c>
      <c r="I174" s="154">
        <v>27</v>
      </c>
      <c r="J174" s="154" t="b">
        <v>1</v>
      </c>
      <c r="K174" s="154">
        <v>27</v>
      </c>
      <c r="L174" s="154" t="s">
        <v>1142</v>
      </c>
      <c r="M174" s="154" t="s">
        <v>1143</v>
      </c>
      <c r="N174" s="154" t="s">
        <v>1145</v>
      </c>
      <c r="O174" s="154" t="s">
        <v>824</v>
      </c>
      <c r="P174" s="154" t="str">
        <f t="shared" si="2"/>
        <v>GrayceHarvey39810</v>
      </c>
    </row>
    <row r="175" spans="1:16" x14ac:dyDescent="0.2">
      <c r="A175" s="154">
        <v>525</v>
      </c>
      <c r="B175" s="154" t="s">
        <v>769</v>
      </c>
      <c r="C175" s="154" t="s">
        <v>466</v>
      </c>
      <c r="D175" s="155">
        <v>39966</v>
      </c>
      <c r="E175" s="154" t="s">
        <v>563</v>
      </c>
      <c r="F175" s="154" t="s">
        <v>4</v>
      </c>
      <c r="G175" s="154" t="s">
        <v>571</v>
      </c>
      <c r="H175" s="154" t="s">
        <v>571</v>
      </c>
      <c r="I175" s="154">
        <v>18</v>
      </c>
      <c r="J175" s="154" t="b">
        <v>1</v>
      </c>
      <c r="K175" s="154">
        <v>18</v>
      </c>
      <c r="L175" s="154" t="s">
        <v>1146</v>
      </c>
      <c r="M175" s="154" t="s">
        <v>890</v>
      </c>
      <c r="N175" s="154" t="s">
        <v>1147</v>
      </c>
      <c r="O175" s="154" t="s">
        <v>1053</v>
      </c>
      <c r="P175" s="154" t="str">
        <f t="shared" si="2"/>
        <v>CelynHarvey39966</v>
      </c>
    </row>
    <row r="176" spans="1:16" x14ac:dyDescent="0.2">
      <c r="A176" s="154">
        <v>391</v>
      </c>
      <c r="B176" s="154" t="s">
        <v>142</v>
      </c>
      <c r="C176" s="154" t="s">
        <v>155</v>
      </c>
      <c r="D176" s="155">
        <v>38540</v>
      </c>
      <c r="E176" s="154" t="s">
        <v>557</v>
      </c>
      <c r="F176" s="154" t="s">
        <v>0</v>
      </c>
      <c r="G176" s="154" t="s">
        <v>580</v>
      </c>
      <c r="H176" s="154" t="s">
        <v>580</v>
      </c>
      <c r="I176" s="154">
        <v>18</v>
      </c>
      <c r="J176" s="154" t="b">
        <v>1</v>
      </c>
      <c r="K176" s="154">
        <v>18</v>
      </c>
      <c r="L176" s="154" t="s">
        <v>1148</v>
      </c>
      <c r="M176" s="154" t="s">
        <v>840</v>
      </c>
      <c r="N176" s="154" t="s">
        <v>1149</v>
      </c>
      <c r="O176" s="154" t="s">
        <v>824</v>
      </c>
      <c r="P176" s="154" t="str">
        <f t="shared" si="2"/>
        <v>WilliamHawker38540</v>
      </c>
    </row>
    <row r="177" spans="1:16" x14ac:dyDescent="0.2">
      <c r="A177" s="154">
        <v>392</v>
      </c>
      <c r="B177" s="154" t="s">
        <v>208</v>
      </c>
      <c r="C177" s="154" t="s">
        <v>155</v>
      </c>
      <c r="D177" s="155">
        <v>40025</v>
      </c>
      <c r="E177" s="154" t="s">
        <v>563</v>
      </c>
      <c r="F177" s="154" t="s">
        <v>4</v>
      </c>
      <c r="G177" s="154" t="s">
        <v>580</v>
      </c>
      <c r="H177" s="154" t="s">
        <v>580</v>
      </c>
      <c r="I177" s="154">
        <v>9</v>
      </c>
      <c r="J177" s="154" t="b">
        <v>1</v>
      </c>
      <c r="K177" s="154">
        <v>9</v>
      </c>
      <c r="L177" s="154" t="s">
        <v>1148</v>
      </c>
      <c r="M177" s="154" t="s">
        <v>582</v>
      </c>
      <c r="N177" s="154" t="s">
        <v>1150</v>
      </c>
      <c r="O177" s="154" t="s">
        <v>824</v>
      </c>
      <c r="P177" s="154" t="str">
        <f t="shared" si="2"/>
        <v>GraceHawker40025</v>
      </c>
    </row>
    <row r="178" spans="1:16" x14ac:dyDescent="0.2">
      <c r="A178" s="154">
        <v>229</v>
      </c>
      <c r="B178" s="154" t="s">
        <v>452</v>
      </c>
      <c r="C178" s="154" t="s">
        <v>453</v>
      </c>
      <c r="D178" s="155">
        <v>38902</v>
      </c>
      <c r="E178" s="154" t="s">
        <v>563</v>
      </c>
      <c r="F178" s="154" t="s">
        <v>12</v>
      </c>
      <c r="G178" s="154" t="s">
        <v>633</v>
      </c>
      <c r="H178" s="154" t="s">
        <v>633</v>
      </c>
      <c r="I178" s="154">
        <v>22.5</v>
      </c>
      <c r="J178" s="154" t="b">
        <v>1</v>
      </c>
      <c r="K178" s="154">
        <v>22.5</v>
      </c>
      <c r="L178" s="154" t="s">
        <v>1151</v>
      </c>
      <c r="M178" s="154" t="s">
        <v>850</v>
      </c>
      <c r="N178" s="154" t="s">
        <v>1152</v>
      </c>
      <c r="O178" s="154" t="s">
        <v>824</v>
      </c>
      <c r="P178" s="154" t="str">
        <f t="shared" si="2"/>
        <v>JasmineHayden38902</v>
      </c>
    </row>
    <row r="179" spans="1:16" x14ac:dyDescent="0.2">
      <c r="A179" s="154">
        <v>220</v>
      </c>
      <c r="B179" s="154" t="s">
        <v>152</v>
      </c>
      <c r="C179" s="154" t="s">
        <v>650</v>
      </c>
      <c r="D179" s="155">
        <v>38589</v>
      </c>
      <c r="E179" s="154" t="s">
        <v>557</v>
      </c>
      <c r="F179" s="154" t="s">
        <v>0</v>
      </c>
      <c r="G179" s="154" t="s">
        <v>587</v>
      </c>
      <c r="H179" s="154" t="s">
        <v>587</v>
      </c>
      <c r="I179" s="154">
        <v>9</v>
      </c>
      <c r="J179" s="154" t="b">
        <v>1</v>
      </c>
      <c r="K179" s="154">
        <v>9</v>
      </c>
      <c r="L179" s="154" t="s">
        <v>1153</v>
      </c>
      <c r="M179" s="154" t="s">
        <v>582</v>
      </c>
      <c r="N179" s="154" t="s">
        <v>1154</v>
      </c>
      <c r="O179" s="154" t="s">
        <v>824</v>
      </c>
      <c r="P179" s="154" t="str">
        <f t="shared" si="2"/>
        <v>JamesHayward38589</v>
      </c>
    </row>
    <row r="180" spans="1:16" x14ac:dyDescent="0.2">
      <c r="A180" s="154">
        <v>257</v>
      </c>
      <c r="B180" s="154" t="s">
        <v>299</v>
      </c>
      <c r="C180" s="154" t="s">
        <v>426</v>
      </c>
      <c r="D180" s="155">
        <v>37155</v>
      </c>
      <c r="E180" s="154" t="s">
        <v>563</v>
      </c>
      <c r="F180" s="154" t="s">
        <v>7</v>
      </c>
      <c r="G180" s="154" t="s">
        <v>622</v>
      </c>
      <c r="H180" s="154" t="s">
        <v>622</v>
      </c>
      <c r="I180" s="154">
        <v>0</v>
      </c>
      <c r="J180" s="154" t="b">
        <v>1</v>
      </c>
      <c r="K180" s="154">
        <v>0</v>
      </c>
      <c r="L180" s="154" t="s">
        <v>830</v>
      </c>
      <c r="M180" s="154" t="s">
        <v>905</v>
      </c>
      <c r="O180" s="154" t="s">
        <v>822</v>
      </c>
      <c r="P180" s="154" t="str">
        <f t="shared" si="2"/>
        <v>AnyaHegde37155</v>
      </c>
    </row>
    <row r="181" spans="1:16" x14ac:dyDescent="0.2">
      <c r="A181" s="154">
        <v>504</v>
      </c>
      <c r="B181" s="154" t="s">
        <v>757</v>
      </c>
      <c r="C181" s="154" t="s">
        <v>758</v>
      </c>
      <c r="D181" s="155">
        <v>39714</v>
      </c>
      <c r="E181" s="154" t="s">
        <v>563</v>
      </c>
      <c r="F181" s="154" t="s">
        <v>4</v>
      </c>
      <c r="G181" s="154" t="s">
        <v>629</v>
      </c>
      <c r="H181" s="154" t="s">
        <v>629</v>
      </c>
      <c r="I181" s="154">
        <v>18</v>
      </c>
      <c r="J181" s="154" t="b">
        <v>1</v>
      </c>
      <c r="K181" s="154">
        <v>18</v>
      </c>
      <c r="L181" s="154" t="s">
        <v>1155</v>
      </c>
      <c r="M181" s="154" t="s">
        <v>1014</v>
      </c>
      <c r="N181" s="154" t="s">
        <v>1156</v>
      </c>
      <c r="O181" s="154" t="s">
        <v>824</v>
      </c>
      <c r="P181" s="154" t="str">
        <f t="shared" si="2"/>
        <v>Lily-MayHendy39714</v>
      </c>
    </row>
    <row r="182" spans="1:16" x14ac:dyDescent="0.2">
      <c r="A182" s="154">
        <v>176</v>
      </c>
      <c r="B182" s="154" t="s">
        <v>362</v>
      </c>
      <c r="C182" s="154" t="s">
        <v>637</v>
      </c>
      <c r="D182" s="155">
        <v>39402</v>
      </c>
      <c r="E182" s="154" t="s">
        <v>563</v>
      </c>
      <c r="F182" s="154" t="s">
        <v>4</v>
      </c>
      <c r="G182" s="154" t="s">
        <v>615</v>
      </c>
      <c r="H182" s="154" t="s">
        <v>615</v>
      </c>
      <c r="I182" s="154">
        <v>9</v>
      </c>
      <c r="J182" s="154" t="b">
        <v>1</v>
      </c>
      <c r="K182" s="154">
        <v>9</v>
      </c>
      <c r="L182" s="154" t="s">
        <v>1157</v>
      </c>
      <c r="M182" s="154" t="s">
        <v>566</v>
      </c>
      <c r="N182" s="154" t="s">
        <v>1158</v>
      </c>
      <c r="O182" s="154" t="s">
        <v>824</v>
      </c>
      <c r="P182" s="154" t="str">
        <f t="shared" si="2"/>
        <v>RubyHerdman39402</v>
      </c>
    </row>
    <row r="183" spans="1:16" x14ac:dyDescent="0.2">
      <c r="A183" s="154">
        <v>284</v>
      </c>
      <c r="B183" s="154" t="s">
        <v>200</v>
      </c>
      <c r="C183" s="154" t="s">
        <v>672</v>
      </c>
      <c r="D183" s="155">
        <v>39727</v>
      </c>
      <c r="E183" s="154" t="s">
        <v>563</v>
      </c>
      <c r="F183" s="154" t="s">
        <v>4</v>
      </c>
      <c r="G183" s="154" t="s">
        <v>574</v>
      </c>
      <c r="H183" s="154" t="s">
        <v>574</v>
      </c>
      <c r="I183" s="154">
        <v>9</v>
      </c>
      <c r="J183" s="154" t="b">
        <v>1</v>
      </c>
      <c r="K183" s="154">
        <v>9</v>
      </c>
      <c r="L183" s="154" t="s">
        <v>1159</v>
      </c>
      <c r="M183" s="154" t="s">
        <v>561</v>
      </c>
      <c r="N183" s="154" t="s">
        <v>1160</v>
      </c>
      <c r="O183" s="154" t="s">
        <v>824</v>
      </c>
      <c r="P183" s="154" t="str">
        <f t="shared" si="2"/>
        <v>KatieHigginson39727</v>
      </c>
    </row>
    <row r="184" spans="1:16" x14ac:dyDescent="0.2">
      <c r="A184" s="154">
        <v>322</v>
      </c>
      <c r="B184" s="154" t="s">
        <v>197</v>
      </c>
      <c r="C184" s="154" t="s">
        <v>218</v>
      </c>
      <c r="D184" s="155">
        <v>36938</v>
      </c>
      <c r="E184" s="154" t="s">
        <v>563</v>
      </c>
      <c r="F184" s="154" t="s">
        <v>7</v>
      </c>
      <c r="G184" s="154" t="s">
        <v>558</v>
      </c>
      <c r="H184" s="154" t="s">
        <v>558</v>
      </c>
      <c r="I184" s="154">
        <v>18</v>
      </c>
      <c r="J184" s="154" t="b">
        <v>1</v>
      </c>
      <c r="K184" s="154">
        <v>18</v>
      </c>
      <c r="L184" s="154" t="s">
        <v>1161</v>
      </c>
      <c r="M184" s="154" t="s">
        <v>1162</v>
      </c>
      <c r="N184" s="154" t="s">
        <v>1163</v>
      </c>
      <c r="O184" s="154" t="s">
        <v>824</v>
      </c>
      <c r="P184" s="154" t="str">
        <f t="shared" si="2"/>
        <v>AmeliaHill36938</v>
      </c>
    </row>
    <row r="185" spans="1:16" x14ac:dyDescent="0.2">
      <c r="A185" s="154">
        <v>507</v>
      </c>
      <c r="B185" s="154" t="s">
        <v>138</v>
      </c>
      <c r="C185" s="154" t="s">
        <v>156</v>
      </c>
      <c r="D185" s="155">
        <v>37727</v>
      </c>
      <c r="E185" s="154" t="s">
        <v>557</v>
      </c>
      <c r="F185" s="154" t="s">
        <v>23</v>
      </c>
      <c r="G185" s="154" t="s">
        <v>574</v>
      </c>
      <c r="H185" s="154" t="s">
        <v>574</v>
      </c>
      <c r="I185" s="154">
        <v>22.5</v>
      </c>
      <c r="J185" s="154" t="b">
        <v>1</v>
      </c>
      <c r="K185" s="154">
        <v>22.5</v>
      </c>
      <c r="L185" s="154" t="s">
        <v>1164</v>
      </c>
      <c r="M185" s="154" t="s">
        <v>1165</v>
      </c>
      <c r="N185" s="154" t="s">
        <v>1166</v>
      </c>
      <c r="O185" s="154" t="s">
        <v>824</v>
      </c>
      <c r="P185" s="154" t="str">
        <f t="shared" si="2"/>
        <v>BenHillman37727</v>
      </c>
    </row>
    <row r="186" spans="1:16" x14ac:dyDescent="0.2">
      <c r="A186" s="154">
        <v>347</v>
      </c>
      <c r="B186" s="154" t="s">
        <v>528</v>
      </c>
      <c r="C186" s="154" t="s">
        <v>696</v>
      </c>
      <c r="D186" s="155">
        <v>39091</v>
      </c>
      <c r="E186" s="154" t="s">
        <v>563</v>
      </c>
      <c r="F186" s="154" t="s">
        <v>12</v>
      </c>
      <c r="G186" s="154" t="s">
        <v>580</v>
      </c>
      <c r="H186" s="154" t="s">
        <v>580</v>
      </c>
      <c r="I186" s="154">
        <v>9</v>
      </c>
      <c r="J186" s="154" t="b">
        <v>1</v>
      </c>
      <c r="K186" s="154">
        <v>9</v>
      </c>
      <c r="L186" s="154" t="s">
        <v>1167</v>
      </c>
      <c r="M186" s="154" t="s">
        <v>582</v>
      </c>
      <c r="N186" s="154" t="s">
        <v>1168</v>
      </c>
      <c r="O186" s="154" t="s">
        <v>824</v>
      </c>
      <c r="P186" s="154" t="str">
        <f t="shared" si="2"/>
        <v>DarceyHoldcroft39091</v>
      </c>
    </row>
    <row r="187" spans="1:16" x14ac:dyDescent="0.2">
      <c r="A187" s="154">
        <v>254</v>
      </c>
      <c r="B187" s="154" t="s">
        <v>333</v>
      </c>
      <c r="C187" s="154" t="s">
        <v>334</v>
      </c>
      <c r="D187" s="155">
        <v>37627</v>
      </c>
      <c r="E187" s="154" t="s">
        <v>563</v>
      </c>
      <c r="F187" s="154" t="s">
        <v>7</v>
      </c>
      <c r="G187" s="154" t="s">
        <v>622</v>
      </c>
      <c r="H187" s="154" t="s">
        <v>622</v>
      </c>
      <c r="I187" s="154">
        <v>0</v>
      </c>
      <c r="J187" s="154" t="b">
        <v>1</v>
      </c>
      <c r="K187" s="154">
        <v>0</v>
      </c>
      <c r="L187" s="154" t="s">
        <v>830</v>
      </c>
      <c r="M187" s="154" t="s">
        <v>582</v>
      </c>
      <c r="O187" s="154" t="s">
        <v>822</v>
      </c>
      <c r="P187" s="154" t="str">
        <f t="shared" si="2"/>
        <v>JamieHolland37627</v>
      </c>
    </row>
    <row r="188" spans="1:16" x14ac:dyDescent="0.2">
      <c r="A188" s="154">
        <v>564</v>
      </c>
      <c r="B188" s="154" t="s">
        <v>181</v>
      </c>
      <c r="C188" s="154" t="s">
        <v>334</v>
      </c>
      <c r="D188" s="155">
        <v>38091</v>
      </c>
      <c r="E188" s="154" t="s">
        <v>557</v>
      </c>
      <c r="F188" s="154" t="s">
        <v>0</v>
      </c>
      <c r="G188" s="154" t="s">
        <v>558</v>
      </c>
      <c r="H188" s="154" t="s">
        <v>558</v>
      </c>
      <c r="I188" s="154">
        <v>9</v>
      </c>
      <c r="J188" s="154" t="b">
        <v>1</v>
      </c>
      <c r="K188" s="154">
        <v>9</v>
      </c>
      <c r="L188" s="154" t="s">
        <v>1169</v>
      </c>
      <c r="M188" s="154" t="s">
        <v>566</v>
      </c>
      <c r="N188" s="154" t="s">
        <v>1170</v>
      </c>
      <c r="O188" s="154" t="s">
        <v>824</v>
      </c>
      <c r="P188" s="154" t="str">
        <f t="shared" si="2"/>
        <v>CharlieHolland38091</v>
      </c>
    </row>
    <row r="189" spans="1:16" x14ac:dyDescent="0.2">
      <c r="A189" s="154">
        <v>565</v>
      </c>
      <c r="B189" s="154" t="s">
        <v>436</v>
      </c>
      <c r="C189" s="154" t="s">
        <v>334</v>
      </c>
      <c r="D189" s="155">
        <v>38635</v>
      </c>
      <c r="E189" s="154" t="s">
        <v>557</v>
      </c>
      <c r="F189" s="154" t="s">
        <v>14</v>
      </c>
      <c r="G189" s="154" t="s">
        <v>558</v>
      </c>
      <c r="H189" s="154" t="s">
        <v>558</v>
      </c>
      <c r="I189" s="154">
        <v>9</v>
      </c>
      <c r="J189" s="154" t="b">
        <v>1</v>
      </c>
      <c r="K189" s="154">
        <v>9</v>
      </c>
      <c r="L189" s="154" t="s">
        <v>1169</v>
      </c>
      <c r="M189" s="154" t="s">
        <v>582</v>
      </c>
      <c r="N189" s="154" t="s">
        <v>1171</v>
      </c>
      <c r="O189" s="154" t="s">
        <v>824</v>
      </c>
      <c r="P189" s="154" t="str">
        <f t="shared" si="2"/>
        <v>MacsenHolland38635</v>
      </c>
    </row>
    <row r="190" spans="1:16" x14ac:dyDescent="0.2">
      <c r="A190" s="154">
        <v>541</v>
      </c>
      <c r="B190" s="154" t="s">
        <v>777</v>
      </c>
      <c r="C190" s="154" t="s">
        <v>158</v>
      </c>
      <c r="D190" s="155">
        <v>39076</v>
      </c>
      <c r="E190" s="154" t="s">
        <v>557</v>
      </c>
      <c r="F190" s="154" t="s">
        <v>14</v>
      </c>
      <c r="G190" s="154" t="s">
        <v>583</v>
      </c>
      <c r="H190" s="154" t="s">
        <v>583</v>
      </c>
      <c r="I190" s="154">
        <v>18</v>
      </c>
      <c r="J190" s="154" t="b">
        <v>1</v>
      </c>
      <c r="K190" s="154">
        <v>18</v>
      </c>
      <c r="L190" s="154" t="s">
        <v>1172</v>
      </c>
      <c r="M190" s="154" t="s">
        <v>890</v>
      </c>
      <c r="N190" s="154" t="s">
        <v>1173</v>
      </c>
      <c r="O190" s="154" t="s">
        <v>824</v>
      </c>
      <c r="P190" s="154" t="str">
        <f t="shared" si="2"/>
        <v>SeanHopkins39076</v>
      </c>
    </row>
    <row r="191" spans="1:16" x14ac:dyDescent="0.2">
      <c r="A191" s="154">
        <v>552</v>
      </c>
      <c r="B191" s="154" t="s">
        <v>313</v>
      </c>
      <c r="C191" s="154" t="s">
        <v>782</v>
      </c>
      <c r="D191" s="155">
        <v>39193</v>
      </c>
      <c r="E191" s="154" t="s">
        <v>563</v>
      </c>
      <c r="F191" s="154" t="s">
        <v>12</v>
      </c>
      <c r="G191" s="154" t="s">
        <v>614</v>
      </c>
      <c r="H191" s="154" t="s">
        <v>614</v>
      </c>
      <c r="I191" s="154">
        <v>18</v>
      </c>
      <c r="J191" s="154" t="b">
        <v>1</v>
      </c>
      <c r="K191" s="154">
        <v>18</v>
      </c>
      <c r="L191" s="154" t="s">
        <v>1175</v>
      </c>
      <c r="M191" s="154" t="s">
        <v>899</v>
      </c>
      <c r="N191" s="154" t="s">
        <v>1176</v>
      </c>
      <c r="O191" s="154" t="s">
        <v>824</v>
      </c>
      <c r="P191" s="154" t="str">
        <f t="shared" si="2"/>
        <v>FfionHowe39193</v>
      </c>
    </row>
    <row r="192" spans="1:16" x14ac:dyDescent="0.2">
      <c r="A192" s="154">
        <v>89</v>
      </c>
      <c r="B192" s="154" t="s">
        <v>194</v>
      </c>
      <c r="C192" s="154" t="s">
        <v>457</v>
      </c>
      <c r="D192" s="155">
        <v>38278</v>
      </c>
      <c r="E192" s="154" t="s">
        <v>563</v>
      </c>
      <c r="F192" s="154" t="s">
        <v>10</v>
      </c>
      <c r="G192" s="154" t="s">
        <v>606</v>
      </c>
      <c r="H192" s="154" t="s">
        <v>606</v>
      </c>
      <c r="I192" s="154">
        <v>9</v>
      </c>
      <c r="J192" s="154" t="b">
        <v>1</v>
      </c>
      <c r="K192" s="154">
        <v>9</v>
      </c>
      <c r="L192" s="154" t="s">
        <v>1177</v>
      </c>
      <c r="M192" s="154" t="s">
        <v>559</v>
      </c>
      <c r="N192" s="154" t="s">
        <v>1178</v>
      </c>
      <c r="O192" s="154" t="s">
        <v>824</v>
      </c>
      <c r="P192" s="154" t="str">
        <f t="shared" si="2"/>
        <v>AmyHughes38278</v>
      </c>
    </row>
    <row r="193" spans="1:16" x14ac:dyDescent="0.2">
      <c r="A193" s="154">
        <v>442</v>
      </c>
      <c r="B193" s="154" t="s">
        <v>471</v>
      </c>
      <c r="C193" s="154" t="s">
        <v>457</v>
      </c>
      <c r="D193" s="155">
        <v>39431</v>
      </c>
      <c r="E193" s="154" t="s">
        <v>557</v>
      </c>
      <c r="F193" s="154" t="s">
        <v>15</v>
      </c>
      <c r="G193" s="154" t="s">
        <v>575</v>
      </c>
      <c r="H193" s="154" t="s">
        <v>575</v>
      </c>
      <c r="I193" s="154">
        <v>9</v>
      </c>
      <c r="J193" s="154" t="b">
        <v>1</v>
      </c>
      <c r="K193" s="154">
        <v>9</v>
      </c>
      <c r="L193" s="154" t="s">
        <v>1179</v>
      </c>
      <c r="M193" s="154" t="s">
        <v>576</v>
      </c>
      <c r="N193" s="154" t="s">
        <v>1180</v>
      </c>
      <c r="O193" s="154" t="s">
        <v>824</v>
      </c>
      <c r="P193" s="154" t="str">
        <f t="shared" si="2"/>
        <v>VaughnHughes39431</v>
      </c>
    </row>
    <row r="194" spans="1:16" x14ac:dyDescent="0.2">
      <c r="A194" s="154">
        <v>528</v>
      </c>
      <c r="B194" s="154" t="s">
        <v>409</v>
      </c>
      <c r="C194" s="154" t="s">
        <v>770</v>
      </c>
      <c r="D194" s="155">
        <v>38810</v>
      </c>
      <c r="E194" s="154" t="s">
        <v>563</v>
      </c>
      <c r="F194" s="154" t="s">
        <v>12</v>
      </c>
      <c r="G194" s="154" t="s">
        <v>574</v>
      </c>
      <c r="H194" s="154" t="s">
        <v>574</v>
      </c>
      <c r="I194" s="154">
        <v>18</v>
      </c>
      <c r="J194" s="154" t="b">
        <v>1</v>
      </c>
      <c r="K194" s="154">
        <v>18</v>
      </c>
      <c r="L194" s="154" t="s">
        <v>1181</v>
      </c>
      <c r="M194" s="154" t="s">
        <v>1182</v>
      </c>
      <c r="N194" s="154" t="s">
        <v>1183</v>
      </c>
      <c r="O194" s="154" t="s">
        <v>824</v>
      </c>
      <c r="P194" s="154" t="str">
        <f t="shared" si="2"/>
        <v>FreyaHughes-Rolls38810</v>
      </c>
    </row>
    <row r="195" spans="1:16" x14ac:dyDescent="0.2">
      <c r="A195" s="154">
        <v>279</v>
      </c>
      <c r="B195" s="154" t="s">
        <v>147</v>
      </c>
      <c r="C195" s="154" t="s">
        <v>668</v>
      </c>
      <c r="D195" s="155">
        <v>38536</v>
      </c>
      <c r="E195" s="154" t="s">
        <v>557</v>
      </c>
      <c r="F195" s="154" t="s">
        <v>0</v>
      </c>
      <c r="G195" s="154" t="s">
        <v>575</v>
      </c>
      <c r="H195" s="154" t="s">
        <v>575</v>
      </c>
      <c r="I195" s="154">
        <v>9</v>
      </c>
      <c r="J195" s="154" t="b">
        <v>1</v>
      </c>
      <c r="K195" s="154">
        <v>9</v>
      </c>
      <c r="L195" s="154" t="s">
        <v>1184</v>
      </c>
      <c r="M195" s="154" t="s">
        <v>566</v>
      </c>
      <c r="N195" s="154" t="s">
        <v>1185</v>
      </c>
      <c r="O195" s="154" t="s">
        <v>824</v>
      </c>
      <c r="P195" s="154" t="str">
        <f t="shared" ref="P195:P258" si="3">CONCATENATE(B195,C195,D195)</f>
        <v>OliverHumphreys38536</v>
      </c>
    </row>
    <row r="196" spans="1:16" x14ac:dyDescent="0.2">
      <c r="A196" s="154">
        <v>434</v>
      </c>
      <c r="B196" s="154" t="s">
        <v>181</v>
      </c>
      <c r="C196" s="154" t="s">
        <v>736</v>
      </c>
      <c r="D196" s="155">
        <v>38236</v>
      </c>
      <c r="E196" s="154" t="s">
        <v>557</v>
      </c>
      <c r="F196" s="154" t="s">
        <v>0</v>
      </c>
      <c r="G196" s="154" t="s">
        <v>574</v>
      </c>
      <c r="H196" s="154" t="s">
        <v>574</v>
      </c>
      <c r="I196" s="154">
        <v>9</v>
      </c>
      <c r="J196" s="154" t="b">
        <v>1</v>
      </c>
      <c r="K196" s="154">
        <v>9</v>
      </c>
      <c r="L196" s="154" t="s">
        <v>1186</v>
      </c>
      <c r="M196" s="154" t="s">
        <v>926</v>
      </c>
      <c r="N196" s="154" t="s">
        <v>1187</v>
      </c>
      <c r="O196" s="154" t="s">
        <v>824</v>
      </c>
      <c r="P196" s="154" t="str">
        <f t="shared" si="3"/>
        <v>CharlieHurdman38236</v>
      </c>
    </row>
    <row r="197" spans="1:16" x14ac:dyDescent="0.2">
      <c r="A197" s="154">
        <v>136</v>
      </c>
      <c r="B197" s="154" t="s">
        <v>190</v>
      </c>
      <c r="C197" s="154" t="s">
        <v>495</v>
      </c>
      <c r="D197" s="155">
        <v>39402</v>
      </c>
      <c r="E197" s="154" t="s">
        <v>563</v>
      </c>
      <c r="F197" s="154" t="s">
        <v>4</v>
      </c>
      <c r="G197" s="154" t="s">
        <v>580</v>
      </c>
      <c r="H197" s="154" t="s">
        <v>580</v>
      </c>
      <c r="I197" s="154">
        <v>27</v>
      </c>
      <c r="J197" s="154" t="b">
        <v>1</v>
      </c>
      <c r="K197" s="154">
        <v>27</v>
      </c>
      <c r="L197" s="154" t="s">
        <v>1188</v>
      </c>
      <c r="M197" s="154" t="s">
        <v>1189</v>
      </c>
      <c r="N197" s="154" t="s">
        <v>1190</v>
      </c>
      <c r="O197" s="154" t="s">
        <v>824</v>
      </c>
      <c r="P197" s="154" t="str">
        <f t="shared" si="3"/>
        <v>EvieHurley39402</v>
      </c>
    </row>
    <row r="198" spans="1:16" x14ac:dyDescent="0.2">
      <c r="A198" s="154">
        <v>163</v>
      </c>
      <c r="B198" s="154" t="s">
        <v>254</v>
      </c>
      <c r="C198" s="154" t="s">
        <v>632</v>
      </c>
      <c r="D198" s="155">
        <v>38035</v>
      </c>
      <c r="E198" s="154" t="s">
        <v>557</v>
      </c>
      <c r="F198" s="154" t="s">
        <v>0</v>
      </c>
      <c r="G198" s="154" t="s">
        <v>583</v>
      </c>
      <c r="H198" s="154" t="s">
        <v>583</v>
      </c>
      <c r="I198" s="154">
        <v>18</v>
      </c>
      <c r="J198" s="154" t="b">
        <v>1</v>
      </c>
      <c r="K198" s="154">
        <v>18</v>
      </c>
      <c r="L198" s="154" t="s">
        <v>1191</v>
      </c>
      <c r="M198" s="154" t="s">
        <v>926</v>
      </c>
      <c r="O198" s="154" t="s">
        <v>822</v>
      </c>
      <c r="P198" s="154" t="str">
        <f t="shared" si="3"/>
        <v>RileyHuw38035</v>
      </c>
    </row>
    <row r="199" spans="1:16" x14ac:dyDescent="0.2">
      <c r="A199" s="154">
        <v>151</v>
      </c>
      <c r="B199" s="154" t="s">
        <v>261</v>
      </c>
      <c r="C199" s="154" t="s">
        <v>262</v>
      </c>
      <c r="D199" s="155">
        <v>36956</v>
      </c>
      <c r="E199" s="154" t="s">
        <v>557</v>
      </c>
      <c r="F199" s="154" t="s">
        <v>23</v>
      </c>
      <c r="G199" s="154" t="s">
        <v>558</v>
      </c>
      <c r="H199" s="154" t="s">
        <v>558</v>
      </c>
      <c r="I199" s="154">
        <v>9</v>
      </c>
      <c r="J199" s="154" t="b">
        <v>1</v>
      </c>
      <c r="K199" s="154">
        <v>9</v>
      </c>
      <c r="L199" s="154" t="s">
        <v>1174</v>
      </c>
      <c r="M199" s="154" t="s">
        <v>71</v>
      </c>
      <c r="O199" s="154" t="s">
        <v>822</v>
      </c>
      <c r="P199" s="154" t="str">
        <f t="shared" si="3"/>
        <v>IeuanHosgood36956</v>
      </c>
    </row>
    <row r="200" spans="1:16" x14ac:dyDescent="0.2">
      <c r="A200" s="154">
        <v>290</v>
      </c>
      <c r="B200" s="154" t="s">
        <v>220</v>
      </c>
      <c r="C200" s="154" t="s">
        <v>221</v>
      </c>
      <c r="D200" s="155">
        <v>37989</v>
      </c>
      <c r="E200" s="154" t="s">
        <v>563</v>
      </c>
      <c r="F200" s="154" t="s">
        <v>10</v>
      </c>
      <c r="G200" s="154" t="s">
        <v>583</v>
      </c>
      <c r="H200" s="154" t="s">
        <v>583</v>
      </c>
      <c r="I200" s="154">
        <v>27</v>
      </c>
      <c r="J200" s="154" t="b">
        <v>1</v>
      </c>
      <c r="K200" s="154">
        <v>27</v>
      </c>
      <c r="L200" s="154" t="s">
        <v>1192</v>
      </c>
      <c r="M200" s="154" t="s">
        <v>992</v>
      </c>
      <c r="O200" s="154" t="s">
        <v>822</v>
      </c>
      <c r="P200" s="154" t="str">
        <f t="shared" si="3"/>
        <v>Ellie-RoseIsaac37989</v>
      </c>
    </row>
    <row r="201" spans="1:16" x14ac:dyDescent="0.2">
      <c r="A201" s="154">
        <v>363</v>
      </c>
      <c r="B201" s="154" t="s">
        <v>145</v>
      </c>
      <c r="C201" s="154" t="s">
        <v>703</v>
      </c>
      <c r="D201" s="155">
        <v>38047</v>
      </c>
      <c r="E201" s="154" t="s">
        <v>563</v>
      </c>
      <c r="F201" s="154" t="s">
        <v>10</v>
      </c>
      <c r="G201" s="154" t="s">
        <v>574</v>
      </c>
      <c r="H201" s="154" t="s">
        <v>574</v>
      </c>
      <c r="I201" s="154">
        <v>9</v>
      </c>
      <c r="J201" s="154" t="b">
        <v>1</v>
      </c>
      <c r="K201" s="154">
        <v>9</v>
      </c>
      <c r="L201" s="154" t="s">
        <v>1193</v>
      </c>
      <c r="M201" s="154" t="s">
        <v>71</v>
      </c>
      <c r="O201" s="154" t="s">
        <v>822</v>
      </c>
      <c r="P201" s="154" t="str">
        <f t="shared" si="3"/>
        <v>ThomasIsabel May38047</v>
      </c>
    </row>
    <row r="202" spans="1:16" x14ac:dyDescent="0.2">
      <c r="A202" s="154">
        <v>79</v>
      </c>
      <c r="B202" s="154" t="s">
        <v>605</v>
      </c>
      <c r="C202" s="154" t="s">
        <v>153</v>
      </c>
      <c r="D202" s="155">
        <v>39328</v>
      </c>
      <c r="E202" s="154" t="s">
        <v>557</v>
      </c>
      <c r="F202" s="154" t="s">
        <v>15</v>
      </c>
      <c r="G202" s="154" t="s">
        <v>574</v>
      </c>
      <c r="H202" s="154" t="s">
        <v>574</v>
      </c>
      <c r="I202" s="154">
        <v>18</v>
      </c>
      <c r="J202" s="154" t="b">
        <v>1</v>
      </c>
      <c r="K202" s="154">
        <v>22.5</v>
      </c>
      <c r="L202" s="154" t="s">
        <v>1040</v>
      </c>
      <c r="M202" s="154" t="s">
        <v>1194</v>
      </c>
      <c r="O202" s="154" t="s">
        <v>822</v>
      </c>
      <c r="P202" s="154" t="str">
        <f t="shared" si="3"/>
        <v>FarrellJack39328</v>
      </c>
    </row>
    <row r="203" spans="1:16" x14ac:dyDescent="0.2">
      <c r="A203" s="154">
        <v>114</v>
      </c>
      <c r="B203" s="154" t="s">
        <v>265</v>
      </c>
      <c r="C203" s="154" t="s">
        <v>161</v>
      </c>
      <c r="D203" s="155">
        <v>37051</v>
      </c>
      <c r="E203" s="154" t="s">
        <v>557</v>
      </c>
      <c r="F203" s="154" t="s">
        <v>23</v>
      </c>
      <c r="G203" s="154" t="s">
        <v>575</v>
      </c>
      <c r="H203" s="154" t="s">
        <v>575</v>
      </c>
      <c r="I203" s="154">
        <v>9</v>
      </c>
      <c r="J203" s="154" t="b">
        <v>1</v>
      </c>
      <c r="K203" s="154">
        <v>9</v>
      </c>
      <c r="L203" s="154" t="s">
        <v>1195</v>
      </c>
      <c r="M203" s="154" t="s">
        <v>576</v>
      </c>
      <c r="O203" s="154" t="s">
        <v>822</v>
      </c>
      <c r="P203" s="154" t="str">
        <f t="shared" si="3"/>
        <v>MountfordJackson37051</v>
      </c>
    </row>
    <row r="204" spans="1:16" x14ac:dyDescent="0.2">
      <c r="A204" s="154">
        <v>521</v>
      </c>
      <c r="B204" s="154" t="s">
        <v>627</v>
      </c>
      <c r="C204" s="154" t="s">
        <v>161</v>
      </c>
      <c r="D204" s="155">
        <v>37473</v>
      </c>
      <c r="E204" s="154" t="s">
        <v>563</v>
      </c>
      <c r="F204" s="154" t="s">
        <v>7</v>
      </c>
      <c r="G204" s="154" t="s">
        <v>581</v>
      </c>
      <c r="H204" s="154" t="s">
        <v>581</v>
      </c>
      <c r="I204" s="154">
        <v>18</v>
      </c>
      <c r="J204" s="154" t="b">
        <v>1</v>
      </c>
      <c r="K204" s="154">
        <v>18</v>
      </c>
      <c r="L204" s="154" t="s">
        <v>1196</v>
      </c>
      <c r="M204" s="154" t="s">
        <v>874</v>
      </c>
      <c r="N204" s="154" t="s">
        <v>1197</v>
      </c>
      <c r="O204" s="154" t="s">
        <v>824</v>
      </c>
      <c r="P204" s="154" t="str">
        <f t="shared" si="3"/>
        <v>TiaJackson37473</v>
      </c>
    </row>
    <row r="205" spans="1:16" x14ac:dyDescent="0.2">
      <c r="A205" s="154">
        <v>222</v>
      </c>
      <c r="B205" s="154" t="s">
        <v>399</v>
      </c>
      <c r="C205" s="154" t="s">
        <v>162</v>
      </c>
      <c r="D205" s="155">
        <v>39317</v>
      </c>
      <c r="E205" s="154" t="s">
        <v>563</v>
      </c>
      <c r="F205" s="154" t="s">
        <v>12</v>
      </c>
      <c r="G205" s="154" t="s">
        <v>587</v>
      </c>
      <c r="H205" s="154" t="s">
        <v>587</v>
      </c>
      <c r="I205" s="154">
        <v>9</v>
      </c>
      <c r="J205" s="154" t="b">
        <v>1</v>
      </c>
      <c r="K205" s="154">
        <v>9</v>
      </c>
      <c r="L205" s="154" t="s">
        <v>1198</v>
      </c>
      <c r="M205" s="154" t="s">
        <v>566</v>
      </c>
      <c r="N205" s="154" t="s">
        <v>1199</v>
      </c>
      <c r="O205" s="154" t="s">
        <v>824</v>
      </c>
      <c r="P205" s="154" t="str">
        <f t="shared" si="3"/>
        <v>CrystalJacobs39317</v>
      </c>
    </row>
    <row r="206" spans="1:16" x14ac:dyDescent="0.2">
      <c r="A206" s="154">
        <v>542</v>
      </c>
      <c r="B206" s="154" t="s">
        <v>150</v>
      </c>
      <c r="C206" s="154" t="s">
        <v>162</v>
      </c>
      <c r="D206" s="155">
        <v>38542</v>
      </c>
      <c r="E206" s="154" t="s">
        <v>557</v>
      </c>
      <c r="F206" s="154" t="s">
        <v>0</v>
      </c>
      <c r="G206" s="154" t="s">
        <v>587</v>
      </c>
      <c r="H206" s="154" t="s">
        <v>587</v>
      </c>
      <c r="I206" s="154">
        <v>9</v>
      </c>
      <c r="J206" s="154" t="b">
        <v>1</v>
      </c>
      <c r="K206" s="154">
        <v>9</v>
      </c>
      <c r="L206" s="154" t="s">
        <v>1198</v>
      </c>
      <c r="M206" s="154" t="s">
        <v>566</v>
      </c>
      <c r="N206" s="154" t="s">
        <v>1200</v>
      </c>
      <c r="O206" s="154" t="s">
        <v>824</v>
      </c>
      <c r="P206" s="154" t="str">
        <f t="shared" si="3"/>
        <v>LewisJacobs38542</v>
      </c>
    </row>
    <row r="207" spans="1:16" x14ac:dyDescent="0.2">
      <c r="A207" s="154">
        <v>90</v>
      </c>
      <c r="B207" s="154" t="s">
        <v>607</v>
      </c>
      <c r="C207" s="154" t="s">
        <v>152</v>
      </c>
      <c r="D207" s="155">
        <v>39132</v>
      </c>
      <c r="E207" s="154" t="s">
        <v>563</v>
      </c>
      <c r="F207" s="154" t="s">
        <v>12</v>
      </c>
      <c r="G207" s="154" t="s">
        <v>564</v>
      </c>
      <c r="H207" s="154" t="s">
        <v>564</v>
      </c>
      <c r="I207" s="154">
        <v>9</v>
      </c>
      <c r="J207" s="154" t="b">
        <v>1</v>
      </c>
      <c r="K207" s="154">
        <v>9</v>
      </c>
      <c r="L207" s="154" t="s">
        <v>1201</v>
      </c>
      <c r="M207" s="154" t="s">
        <v>560</v>
      </c>
      <c r="O207" s="154" t="s">
        <v>822</v>
      </c>
      <c r="P207" s="154" t="str">
        <f t="shared" si="3"/>
        <v>Alaw FflurJames39132</v>
      </c>
    </row>
    <row r="208" spans="1:16" x14ac:dyDescent="0.2">
      <c r="A208" s="154">
        <v>167</v>
      </c>
      <c r="B208" s="154" t="s">
        <v>377</v>
      </c>
      <c r="C208" s="154" t="s">
        <v>152</v>
      </c>
      <c r="D208" s="155">
        <v>38283</v>
      </c>
      <c r="E208" s="154" t="s">
        <v>557</v>
      </c>
      <c r="F208" s="154" t="s">
        <v>0</v>
      </c>
      <c r="G208" s="154" t="s">
        <v>633</v>
      </c>
      <c r="H208" s="154" t="s">
        <v>633</v>
      </c>
      <c r="I208" s="154">
        <v>9</v>
      </c>
      <c r="J208" s="154" t="b">
        <v>1</v>
      </c>
      <c r="K208" s="154">
        <v>9</v>
      </c>
      <c r="L208" s="154" t="s">
        <v>1202</v>
      </c>
      <c r="M208" s="154" t="s">
        <v>562</v>
      </c>
      <c r="O208" s="154" t="s">
        <v>822</v>
      </c>
      <c r="P208" s="154" t="str">
        <f t="shared" si="3"/>
        <v>CreweJames38283</v>
      </c>
    </row>
    <row r="209" spans="1:16" x14ac:dyDescent="0.2">
      <c r="A209" s="154">
        <v>566</v>
      </c>
      <c r="B209" s="154" t="s">
        <v>789</v>
      </c>
      <c r="C209" s="154" t="s">
        <v>152</v>
      </c>
      <c r="D209" s="155">
        <v>37301</v>
      </c>
      <c r="E209" s="154" t="s">
        <v>557</v>
      </c>
      <c r="F209" s="154" t="s">
        <v>23</v>
      </c>
      <c r="G209" s="154" t="s">
        <v>574</v>
      </c>
      <c r="H209" s="154" t="s">
        <v>574</v>
      </c>
      <c r="I209" s="154">
        <v>9</v>
      </c>
      <c r="J209" s="154" t="b">
        <v>1</v>
      </c>
      <c r="K209" s="154">
        <v>9</v>
      </c>
      <c r="L209" s="154" t="s">
        <v>1203</v>
      </c>
      <c r="M209" s="154" t="s">
        <v>566</v>
      </c>
      <c r="O209" s="154" t="s">
        <v>822</v>
      </c>
      <c r="P209" s="154" t="str">
        <f t="shared" si="3"/>
        <v>GoldJames37301</v>
      </c>
    </row>
    <row r="210" spans="1:16" x14ac:dyDescent="0.2">
      <c r="A210" s="154">
        <v>20</v>
      </c>
      <c r="B210" s="154" t="s">
        <v>577</v>
      </c>
      <c r="C210" s="154" t="s">
        <v>578</v>
      </c>
      <c r="D210" s="155">
        <v>38947</v>
      </c>
      <c r="E210" s="154" t="s">
        <v>563</v>
      </c>
      <c r="F210" s="154" t="s">
        <v>12</v>
      </c>
      <c r="G210" s="154" t="s">
        <v>579</v>
      </c>
      <c r="H210" s="154" t="s">
        <v>579</v>
      </c>
      <c r="I210" s="154">
        <v>27</v>
      </c>
      <c r="J210" s="154" t="b">
        <v>1</v>
      </c>
      <c r="K210" s="154">
        <v>27</v>
      </c>
      <c r="L210" s="154" t="s">
        <v>1204</v>
      </c>
      <c r="M210" s="154" t="s">
        <v>1205</v>
      </c>
      <c r="N210" s="154" t="s">
        <v>1206</v>
      </c>
      <c r="O210" s="154" t="s">
        <v>824</v>
      </c>
      <c r="P210" s="154" t="str">
        <f t="shared" si="3"/>
        <v>AbiJarvis38947</v>
      </c>
    </row>
    <row r="211" spans="1:16" x14ac:dyDescent="0.2">
      <c r="A211" s="154">
        <v>339</v>
      </c>
      <c r="B211" s="154" t="s">
        <v>692</v>
      </c>
      <c r="C211" s="154" t="s">
        <v>222</v>
      </c>
      <c r="D211" s="155">
        <v>38287</v>
      </c>
      <c r="E211" s="154" t="s">
        <v>557</v>
      </c>
      <c r="F211" s="154" t="s">
        <v>0</v>
      </c>
      <c r="G211" s="154" t="s">
        <v>585</v>
      </c>
      <c r="H211" s="154" t="s">
        <v>585</v>
      </c>
      <c r="I211" s="154">
        <v>9</v>
      </c>
      <c r="J211" s="154" t="b">
        <v>1</v>
      </c>
      <c r="K211" s="154">
        <v>9</v>
      </c>
      <c r="L211" s="154" t="s">
        <v>1207</v>
      </c>
      <c r="M211" s="154" t="s">
        <v>582</v>
      </c>
      <c r="N211" s="154" t="s">
        <v>1208</v>
      </c>
      <c r="O211" s="154" t="s">
        <v>824</v>
      </c>
      <c r="P211" s="154" t="str">
        <f t="shared" si="3"/>
        <v>MichaelJenkins38287</v>
      </c>
    </row>
    <row r="212" spans="1:16" x14ac:dyDescent="0.2">
      <c r="A212" s="154">
        <v>265</v>
      </c>
      <c r="B212" s="154" t="s">
        <v>424</v>
      </c>
      <c r="C212" s="154" t="s">
        <v>425</v>
      </c>
      <c r="D212" s="155">
        <v>36987</v>
      </c>
      <c r="E212" s="154" t="s">
        <v>557</v>
      </c>
      <c r="F212" s="154" t="s">
        <v>23</v>
      </c>
      <c r="G212" s="154" t="s">
        <v>622</v>
      </c>
      <c r="H212" s="154" t="s">
        <v>622</v>
      </c>
      <c r="I212" s="154">
        <v>18</v>
      </c>
      <c r="J212" s="154" t="b">
        <v>1</v>
      </c>
      <c r="K212" s="154">
        <v>0</v>
      </c>
      <c r="L212" s="154" t="s">
        <v>830</v>
      </c>
      <c r="M212" s="154" t="s">
        <v>1209</v>
      </c>
      <c r="O212" s="154" t="s">
        <v>822</v>
      </c>
      <c r="P212" s="154" t="str">
        <f t="shared" si="3"/>
        <v>AlessandroJenny36987</v>
      </c>
    </row>
    <row r="213" spans="1:16" x14ac:dyDescent="0.2">
      <c r="A213" s="154">
        <v>395</v>
      </c>
      <c r="B213" s="154" t="s">
        <v>438</v>
      </c>
      <c r="C213" s="154" t="s">
        <v>712</v>
      </c>
      <c r="D213" s="155">
        <v>38231</v>
      </c>
      <c r="E213" s="154" t="s">
        <v>557</v>
      </c>
      <c r="F213" s="154" t="s">
        <v>0</v>
      </c>
      <c r="G213" s="154" t="s">
        <v>558</v>
      </c>
      <c r="H213" s="154" t="s">
        <v>558</v>
      </c>
      <c r="I213" s="154">
        <v>18</v>
      </c>
      <c r="J213" s="154" t="b">
        <v>1</v>
      </c>
      <c r="K213" s="154">
        <v>18</v>
      </c>
      <c r="L213" s="154" t="s">
        <v>1210</v>
      </c>
      <c r="M213" s="154" t="s">
        <v>1211</v>
      </c>
      <c r="O213" s="154" t="s">
        <v>822</v>
      </c>
      <c r="P213" s="154" t="str">
        <f t="shared" si="3"/>
        <v>AndrewsJeremy38231</v>
      </c>
    </row>
    <row r="214" spans="1:16" x14ac:dyDescent="0.2">
      <c r="A214" s="154">
        <v>165</v>
      </c>
      <c r="B214" s="154" t="s">
        <v>324</v>
      </c>
      <c r="C214" s="154" t="s">
        <v>325</v>
      </c>
      <c r="D214" s="155">
        <v>39358</v>
      </c>
      <c r="E214" s="154" t="s">
        <v>563</v>
      </c>
      <c r="F214" s="154" t="s">
        <v>4</v>
      </c>
      <c r="G214" s="154" t="s">
        <v>564</v>
      </c>
      <c r="H214" s="154" t="s">
        <v>564</v>
      </c>
      <c r="I214" s="154">
        <v>9</v>
      </c>
      <c r="J214" s="154" t="b">
        <v>1</v>
      </c>
      <c r="K214" s="154">
        <v>9</v>
      </c>
      <c r="L214" s="154" t="s">
        <v>1212</v>
      </c>
      <c r="M214" s="154" t="s">
        <v>566</v>
      </c>
      <c r="N214" s="154" t="s">
        <v>1213</v>
      </c>
      <c r="O214" s="154" t="s">
        <v>824</v>
      </c>
      <c r="P214" s="154" t="str">
        <f t="shared" si="3"/>
        <v>Ellie-MayJohn39358</v>
      </c>
    </row>
    <row r="215" spans="1:16" x14ac:dyDescent="0.2">
      <c r="A215" s="154">
        <v>586</v>
      </c>
      <c r="B215" s="154" t="s">
        <v>251</v>
      </c>
      <c r="C215" s="154" t="s">
        <v>255</v>
      </c>
      <c r="D215" s="155">
        <v>37362</v>
      </c>
      <c r="E215" s="154" t="s">
        <v>557</v>
      </c>
      <c r="F215" s="154" t="s">
        <v>23</v>
      </c>
      <c r="G215" s="154" t="s">
        <v>574</v>
      </c>
      <c r="H215" s="154" t="s">
        <v>574</v>
      </c>
      <c r="I215" s="154">
        <v>9</v>
      </c>
      <c r="J215" s="154" t="b">
        <v>1</v>
      </c>
      <c r="K215" s="154">
        <v>9</v>
      </c>
      <c r="L215" s="154" t="s">
        <v>1214</v>
      </c>
      <c r="M215" s="154" t="s">
        <v>620</v>
      </c>
      <c r="N215" s="154" t="s">
        <v>1215</v>
      </c>
      <c r="O215" s="154" t="s">
        <v>824</v>
      </c>
      <c r="P215" s="154" t="str">
        <f t="shared" si="3"/>
        <v>AaronJolly37362</v>
      </c>
    </row>
    <row r="216" spans="1:16" x14ac:dyDescent="0.2">
      <c r="A216" s="154">
        <v>34</v>
      </c>
      <c r="B216" s="154" t="s">
        <v>462</v>
      </c>
      <c r="C216" s="154" t="s">
        <v>163</v>
      </c>
      <c r="D216" s="155">
        <v>38274</v>
      </c>
      <c r="E216" s="154" t="s">
        <v>563</v>
      </c>
      <c r="F216" s="154" t="s">
        <v>10</v>
      </c>
      <c r="G216" s="154" t="s">
        <v>574</v>
      </c>
      <c r="H216" s="154" t="s">
        <v>574</v>
      </c>
      <c r="I216" s="154">
        <v>9</v>
      </c>
      <c r="J216" s="154" t="b">
        <v>1</v>
      </c>
      <c r="K216" s="154">
        <v>9</v>
      </c>
      <c r="L216" s="154" t="s">
        <v>1216</v>
      </c>
      <c r="M216" s="154" t="s">
        <v>560</v>
      </c>
      <c r="N216" s="154" t="s">
        <v>1217</v>
      </c>
      <c r="O216" s="154" t="s">
        <v>824</v>
      </c>
      <c r="P216" s="154" t="str">
        <f t="shared" si="3"/>
        <v>JerseyJones38274</v>
      </c>
    </row>
    <row r="217" spans="1:16" x14ac:dyDescent="0.2">
      <c r="A217" s="154">
        <v>108</v>
      </c>
      <c r="B217" s="154" t="s">
        <v>288</v>
      </c>
      <c r="C217" s="154" t="s">
        <v>163</v>
      </c>
      <c r="D217" s="155">
        <v>37432</v>
      </c>
      <c r="E217" s="154" t="s">
        <v>557</v>
      </c>
      <c r="F217" s="154" t="s">
        <v>23</v>
      </c>
      <c r="G217" s="154" t="s">
        <v>569</v>
      </c>
      <c r="H217" s="154" t="s">
        <v>569</v>
      </c>
      <c r="I217" s="154">
        <v>9</v>
      </c>
      <c r="J217" s="154" t="b">
        <v>1</v>
      </c>
      <c r="K217" s="154">
        <v>9</v>
      </c>
      <c r="L217" s="154" t="s">
        <v>1218</v>
      </c>
      <c r="M217" s="154" t="s">
        <v>561</v>
      </c>
      <c r="N217" s="154" t="s">
        <v>1219</v>
      </c>
      <c r="O217" s="154" t="s">
        <v>824</v>
      </c>
      <c r="P217" s="154" t="str">
        <f t="shared" si="3"/>
        <v>CameronJones37432</v>
      </c>
    </row>
    <row r="218" spans="1:16" x14ac:dyDescent="0.2">
      <c r="A218" s="154">
        <v>142</v>
      </c>
      <c r="B218" s="154" t="s">
        <v>164</v>
      </c>
      <c r="C218" s="154" t="s">
        <v>163</v>
      </c>
      <c r="D218" s="155">
        <v>37917</v>
      </c>
      <c r="E218" s="154" t="s">
        <v>557</v>
      </c>
      <c r="F218" s="154" t="s">
        <v>0</v>
      </c>
      <c r="G218" s="154" t="s">
        <v>574</v>
      </c>
      <c r="H218" s="154" t="s">
        <v>574</v>
      </c>
      <c r="I218" s="154">
        <v>18</v>
      </c>
      <c r="J218" s="154" t="b">
        <v>1</v>
      </c>
      <c r="K218" s="154">
        <v>18</v>
      </c>
      <c r="L218" s="154" t="s">
        <v>1220</v>
      </c>
      <c r="M218" s="154" t="s">
        <v>926</v>
      </c>
      <c r="N218" s="154" t="s">
        <v>1221</v>
      </c>
      <c r="O218" s="154" t="s">
        <v>824</v>
      </c>
      <c r="P218" s="154" t="str">
        <f t="shared" si="3"/>
        <v>LloydJones37917</v>
      </c>
    </row>
    <row r="219" spans="1:16" x14ac:dyDescent="0.2">
      <c r="A219" s="154">
        <v>238</v>
      </c>
      <c r="B219" s="154" t="s">
        <v>230</v>
      </c>
      <c r="C219" s="154" t="s">
        <v>163</v>
      </c>
      <c r="D219" s="155">
        <v>38353</v>
      </c>
      <c r="E219" s="154" t="s">
        <v>563</v>
      </c>
      <c r="F219" s="154" t="s">
        <v>10</v>
      </c>
      <c r="G219" s="154" t="s">
        <v>633</v>
      </c>
      <c r="H219" s="154" t="s">
        <v>633</v>
      </c>
      <c r="I219" s="154">
        <v>9</v>
      </c>
      <c r="J219" s="154" t="b">
        <v>1</v>
      </c>
      <c r="K219" s="154">
        <v>9</v>
      </c>
      <c r="L219" s="154" t="s">
        <v>1222</v>
      </c>
      <c r="M219" s="154" t="s">
        <v>561</v>
      </c>
      <c r="N219" s="154" t="s">
        <v>1223</v>
      </c>
      <c r="O219" s="154" t="s">
        <v>824</v>
      </c>
      <c r="P219" s="154" t="str">
        <f t="shared" si="3"/>
        <v>CharlotteJones38353</v>
      </c>
    </row>
    <row r="220" spans="1:16" x14ac:dyDescent="0.2">
      <c r="A220" s="154">
        <v>239</v>
      </c>
      <c r="B220" s="154" t="s">
        <v>398</v>
      </c>
      <c r="C220" s="154" t="s">
        <v>163</v>
      </c>
      <c r="D220" s="155">
        <v>39146</v>
      </c>
      <c r="E220" s="154" t="s">
        <v>563</v>
      </c>
      <c r="F220" s="154" t="s">
        <v>12</v>
      </c>
      <c r="G220" s="154" t="s">
        <v>633</v>
      </c>
      <c r="H220" s="154" t="s">
        <v>633</v>
      </c>
      <c r="I220" s="154">
        <v>9</v>
      </c>
      <c r="J220" s="154" t="b">
        <v>1</v>
      </c>
      <c r="K220" s="154">
        <v>9</v>
      </c>
      <c r="L220" s="154" t="s">
        <v>1222</v>
      </c>
      <c r="M220" s="154" t="s">
        <v>562</v>
      </c>
      <c r="N220" s="154" t="s">
        <v>1224</v>
      </c>
      <c r="O220" s="154" t="s">
        <v>824</v>
      </c>
      <c r="P220" s="154" t="str">
        <f t="shared" si="3"/>
        <v>CallieJones39146</v>
      </c>
    </row>
    <row r="221" spans="1:16" x14ac:dyDescent="0.2">
      <c r="A221" s="154">
        <v>305</v>
      </c>
      <c r="B221" s="154" t="s">
        <v>280</v>
      </c>
      <c r="C221" s="154" t="s">
        <v>163</v>
      </c>
      <c r="D221" s="155">
        <v>37882</v>
      </c>
      <c r="E221" s="154" t="s">
        <v>557</v>
      </c>
      <c r="F221" s="154" t="s">
        <v>0</v>
      </c>
      <c r="G221" s="154" t="s">
        <v>574</v>
      </c>
      <c r="H221" s="154" t="s">
        <v>574</v>
      </c>
      <c r="I221" s="154">
        <v>9</v>
      </c>
      <c r="J221" s="154" t="b">
        <v>1</v>
      </c>
      <c r="K221" s="154">
        <v>9</v>
      </c>
      <c r="L221" s="154" t="s">
        <v>1225</v>
      </c>
      <c r="M221" s="154" t="s">
        <v>560</v>
      </c>
      <c r="N221" s="154" t="s">
        <v>1226</v>
      </c>
      <c r="O221" s="154" t="s">
        <v>824</v>
      </c>
      <c r="P221" s="154" t="str">
        <f t="shared" si="3"/>
        <v>EllisJones37882</v>
      </c>
    </row>
    <row r="222" spans="1:16" x14ac:dyDescent="0.2">
      <c r="A222" s="154">
        <v>378</v>
      </c>
      <c r="B222" s="154" t="s">
        <v>708</v>
      </c>
      <c r="C222" s="154" t="s">
        <v>163</v>
      </c>
      <c r="D222" s="155">
        <v>38978</v>
      </c>
      <c r="E222" s="154" t="s">
        <v>563</v>
      </c>
      <c r="F222" s="154" t="s">
        <v>12</v>
      </c>
      <c r="G222" s="154" t="s">
        <v>558</v>
      </c>
      <c r="H222" s="154" t="s">
        <v>558</v>
      </c>
      <c r="I222" s="154">
        <v>9</v>
      </c>
      <c r="J222" s="154" t="b">
        <v>1</v>
      </c>
      <c r="K222" s="154">
        <v>9</v>
      </c>
      <c r="L222" s="154" t="s">
        <v>1227</v>
      </c>
      <c r="M222" s="154" t="s">
        <v>566</v>
      </c>
      <c r="N222" s="154" t="s">
        <v>1228</v>
      </c>
      <c r="O222" s="154" t="s">
        <v>824</v>
      </c>
      <c r="P222" s="154" t="str">
        <f t="shared" si="3"/>
        <v>KaitlynJones38978</v>
      </c>
    </row>
    <row r="223" spans="1:16" x14ac:dyDescent="0.2">
      <c r="A223" s="154">
        <v>381</v>
      </c>
      <c r="B223" s="154" t="s">
        <v>362</v>
      </c>
      <c r="C223" s="154" t="s">
        <v>163</v>
      </c>
      <c r="D223" s="155">
        <v>39128</v>
      </c>
      <c r="E223" s="154" t="s">
        <v>563</v>
      </c>
      <c r="F223" s="154" t="s">
        <v>12</v>
      </c>
      <c r="G223" s="154" t="s">
        <v>558</v>
      </c>
      <c r="H223" s="154" t="s">
        <v>558</v>
      </c>
      <c r="I223" s="154">
        <v>18</v>
      </c>
      <c r="J223" s="154" t="b">
        <v>1</v>
      </c>
      <c r="K223" s="154">
        <v>18</v>
      </c>
      <c r="L223" s="154" t="s">
        <v>1229</v>
      </c>
      <c r="M223" s="154" t="s">
        <v>1230</v>
      </c>
      <c r="N223" s="154" t="s">
        <v>1231</v>
      </c>
      <c r="O223" s="154" t="s">
        <v>824</v>
      </c>
      <c r="P223" s="154" t="str">
        <f t="shared" si="3"/>
        <v>RubyJones39128</v>
      </c>
    </row>
    <row r="224" spans="1:16" x14ac:dyDescent="0.2">
      <c r="A224" s="154">
        <v>467</v>
      </c>
      <c r="B224" s="154" t="s">
        <v>743</v>
      </c>
      <c r="C224" s="154" t="s">
        <v>296</v>
      </c>
      <c r="D224" s="155">
        <v>37957</v>
      </c>
      <c r="E224" s="154" t="s">
        <v>563</v>
      </c>
      <c r="F224" s="154" t="s">
        <v>10</v>
      </c>
      <c r="G224" s="154" t="s">
        <v>569</v>
      </c>
      <c r="H224" s="154" t="s">
        <v>569</v>
      </c>
      <c r="I224" s="154">
        <v>9</v>
      </c>
      <c r="J224" s="154" t="b">
        <v>1</v>
      </c>
      <c r="K224" s="154">
        <v>9</v>
      </c>
      <c r="L224" s="154" t="s">
        <v>1232</v>
      </c>
      <c r="M224" s="154" t="s">
        <v>562</v>
      </c>
      <c r="N224" s="154" t="s">
        <v>1233</v>
      </c>
      <c r="O224" s="154" t="s">
        <v>824</v>
      </c>
      <c r="P224" s="154" t="str">
        <f t="shared" si="3"/>
        <v>alysjones37957</v>
      </c>
    </row>
    <row r="225" spans="1:16" x14ac:dyDescent="0.2">
      <c r="A225" s="154">
        <v>498</v>
      </c>
      <c r="B225" s="154" t="s">
        <v>755</v>
      </c>
      <c r="C225" s="154" t="s">
        <v>163</v>
      </c>
      <c r="D225" s="155">
        <v>38269</v>
      </c>
      <c r="E225" s="154" t="s">
        <v>563</v>
      </c>
      <c r="F225" s="154" t="s">
        <v>10</v>
      </c>
      <c r="G225" s="154" t="s">
        <v>569</v>
      </c>
      <c r="H225" s="154" t="s">
        <v>569</v>
      </c>
      <c r="I225" s="154">
        <v>18</v>
      </c>
      <c r="J225" s="154" t="b">
        <v>1</v>
      </c>
      <c r="K225" s="154">
        <v>18</v>
      </c>
      <c r="L225" s="154" t="s">
        <v>1234</v>
      </c>
      <c r="M225" s="154" t="s">
        <v>840</v>
      </c>
      <c r="O225" s="154" t="s">
        <v>822</v>
      </c>
      <c r="P225" s="154" t="str">
        <f t="shared" si="3"/>
        <v>Teleri Siôn LewisJones38269</v>
      </c>
    </row>
    <row r="226" spans="1:16" x14ac:dyDescent="0.2">
      <c r="A226" s="154">
        <v>553</v>
      </c>
      <c r="B226" s="154" t="s">
        <v>314</v>
      </c>
      <c r="C226" s="154" t="s">
        <v>163</v>
      </c>
      <c r="D226" s="155">
        <v>38628</v>
      </c>
      <c r="E226" s="154" t="s">
        <v>563</v>
      </c>
      <c r="F226" s="154" t="s">
        <v>12</v>
      </c>
      <c r="G226" s="154" t="s">
        <v>665</v>
      </c>
      <c r="H226" s="154" t="s">
        <v>665</v>
      </c>
      <c r="I226" s="154">
        <v>9</v>
      </c>
      <c r="J226" s="154" t="b">
        <v>1</v>
      </c>
      <c r="K226" s="154">
        <v>9</v>
      </c>
      <c r="L226" s="154" t="s">
        <v>1235</v>
      </c>
      <c r="M226" s="154" t="s">
        <v>560</v>
      </c>
      <c r="N226" s="154" t="s">
        <v>1236</v>
      </c>
      <c r="O226" s="154" t="s">
        <v>824</v>
      </c>
      <c r="P226" s="154" t="str">
        <f t="shared" si="3"/>
        <v>KahlenJones38628</v>
      </c>
    </row>
    <row r="227" spans="1:16" x14ac:dyDescent="0.2">
      <c r="A227" s="154">
        <v>599</v>
      </c>
      <c r="B227" s="154" t="s">
        <v>806</v>
      </c>
      <c r="C227" s="154" t="s">
        <v>163</v>
      </c>
      <c r="D227" s="155">
        <v>38620</v>
      </c>
      <c r="E227" s="154" t="s">
        <v>557</v>
      </c>
      <c r="F227" s="154" t="s">
        <v>14</v>
      </c>
      <c r="G227" s="154" t="s">
        <v>583</v>
      </c>
      <c r="H227" s="154" t="s">
        <v>583</v>
      </c>
      <c r="I227" s="154">
        <v>9</v>
      </c>
      <c r="J227" s="154" t="b">
        <v>1</v>
      </c>
      <c r="K227" s="154">
        <v>9</v>
      </c>
      <c r="L227" s="154" t="s">
        <v>1237</v>
      </c>
      <c r="M227" s="154" t="s">
        <v>576</v>
      </c>
      <c r="N227" s="154" t="s">
        <v>1238</v>
      </c>
      <c r="O227" s="154" t="s">
        <v>824</v>
      </c>
      <c r="P227" s="154" t="str">
        <f t="shared" si="3"/>
        <v>ChristopherJones38620</v>
      </c>
    </row>
    <row r="228" spans="1:16" x14ac:dyDescent="0.2">
      <c r="A228" s="154">
        <v>160</v>
      </c>
      <c r="B228" s="154" t="s">
        <v>160</v>
      </c>
      <c r="C228" s="154" t="s">
        <v>340</v>
      </c>
      <c r="D228" s="155">
        <v>38254</v>
      </c>
      <c r="E228" s="154" t="s">
        <v>557</v>
      </c>
      <c r="F228" s="154" t="s">
        <v>0</v>
      </c>
      <c r="G228" s="154" t="s">
        <v>569</v>
      </c>
      <c r="H228" s="154" t="s">
        <v>569</v>
      </c>
      <c r="I228" s="154">
        <v>18</v>
      </c>
      <c r="J228" s="154" t="b">
        <v>1</v>
      </c>
      <c r="K228" s="154">
        <v>18</v>
      </c>
      <c r="L228" s="154" t="s">
        <v>1239</v>
      </c>
      <c r="M228" s="154" t="s">
        <v>926</v>
      </c>
      <c r="O228" s="154" t="s">
        <v>822</v>
      </c>
      <c r="P228" s="154" t="str">
        <f t="shared" si="3"/>
        <v>MorganJoseff38254</v>
      </c>
    </row>
    <row r="229" spans="1:16" x14ac:dyDescent="0.2">
      <c r="A229" s="154">
        <v>138</v>
      </c>
      <c r="B229" s="154" t="s">
        <v>509</v>
      </c>
      <c r="C229" s="154" t="s">
        <v>346</v>
      </c>
      <c r="D229" s="155">
        <v>39078</v>
      </c>
      <c r="E229" s="154" t="s">
        <v>557</v>
      </c>
      <c r="F229" s="154" t="s">
        <v>14</v>
      </c>
      <c r="G229" s="154" t="s">
        <v>575</v>
      </c>
      <c r="H229" s="154" t="s">
        <v>575</v>
      </c>
      <c r="I229" s="154">
        <v>18</v>
      </c>
      <c r="J229" s="154" t="b">
        <v>1</v>
      </c>
      <c r="K229" s="154">
        <v>18</v>
      </c>
      <c r="L229" s="154" t="s">
        <v>1240</v>
      </c>
      <c r="M229" s="154" t="s">
        <v>840</v>
      </c>
      <c r="O229" s="154" t="s">
        <v>822</v>
      </c>
      <c r="P229" s="154" t="str">
        <f t="shared" si="3"/>
        <v>BerryJoseph39078</v>
      </c>
    </row>
    <row r="230" spans="1:16" x14ac:dyDescent="0.2">
      <c r="A230" s="154">
        <v>384</v>
      </c>
      <c r="B230" s="154" t="s">
        <v>710</v>
      </c>
      <c r="C230" s="154" t="s">
        <v>346</v>
      </c>
      <c r="D230" s="155">
        <v>38680</v>
      </c>
      <c r="E230" s="154" t="s">
        <v>557</v>
      </c>
      <c r="F230" s="154" t="s">
        <v>14</v>
      </c>
      <c r="G230" s="154" t="s">
        <v>574</v>
      </c>
      <c r="H230" s="154" t="s">
        <v>574</v>
      </c>
      <c r="I230" s="154">
        <v>9</v>
      </c>
      <c r="J230" s="154" t="b">
        <v>1</v>
      </c>
      <c r="K230" s="154">
        <v>9</v>
      </c>
      <c r="L230" s="154" t="s">
        <v>1241</v>
      </c>
      <c r="M230" s="154" t="s">
        <v>576</v>
      </c>
      <c r="O230" s="154" t="s">
        <v>822</v>
      </c>
      <c r="P230" s="154" t="str">
        <f t="shared" si="3"/>
        <v>JoyceJoseph38680</v>
      </c>
    </row>
    <row r="231" spans="1:16" x14ac:dyDescent="0.2">
      <c r="A231" s="154">
        <v>304</v>
      </c>
      <c r="B231" s="154" t="s">
        <v>681</v>
      </c>
      <c r="C231" s="154" t="s">
        <v>140</v>
      </c>
      <c r="D231" s="155">
        <v>37833</v>
      </c>
      <c r="E231" s="154" t="s">
        <v>557</v>
      </c>
      <c r="F231" s="154" t="s">
        <v>23</v>
      </c>
      <c r="G231" s="154" t="s">
        <v>558</v>
      </c>
      <c r="H231" s="154" t="s">
        <v>558</v>
      </c>
      <c r="I231" s="154">
        <v>9</v>
      </c>
      <c r="J231" s="154" t="b">
        <v>1</v>
      </c>
      <c r="K231" s="154">
        <v>9</v>
      </c>
      <c r="L231" s="154" t="s">
        <v>1242</v>
      </c>
      <c r="M231" s="154" t="s">
        <v>582</v>
      </c>
      <c r="O231" s="154" t="s">
        <v>822</v>
      </c>
      <c r="P231" s="154" t="str">
        <f t="shared" si="3"/>
        <v>WiltonJoshua37833</v>
      </c>
    </row>
    <row r="232" spans="1:16" x14ac:dyDescent="0.2">
      <c r="A232" s="154">
        <v>583</v>
      </c>
      <c r="B232" s="154" t="s">
        <v>393</v>
      </c>
      <c r="C232" s="154" t="s">
        <v>797</v>
      </c>
      <c r="D232" s="155">
        <v>39530</v>
      </c>
      <c r="E232" s="154" t="s">
        <v>563</v>
      </c>
      <c r="F232" s="154" t="s">
        <v>4</v>
      </c>
      <c r="G232" s="154" t="s">
        <v>575</v>
      </c>
      <c r="H232" s="154" t="s">
        <v>575</v>
      </c>
      <c r="I232" s="154">
        <v>18</v>
      </c>
      <c r="J232" s="154" t="b">
        <v>1</v>
      </c>
      <c r="K232" s="154">
        <v>18</v>
      </c>
      <c r="L232" s="154" t="s">
        <v>1243</v>
      </c>
      <c r="M232" s="154" t="s">
        <v>840</v>
      </c>
      <c r="N232" s="154" t="s">
        <v>1244</v>
      </c>
      <c r="O232" s="154" t="s">
        <v>1132</v>
      </c>
      <c r="P232" s="154" t="str">
        <f t="shared" si="3"/>
        <v>EstherKazeem39530</v>
      </c>
    </row>
    <row r="233" spans="1:16" x14ac:dyDescent="0.2">
      <c r="A233" s="154">
        <v>107</v>
      </c>
      <c r="B233" s="154" t="s">
        <v>513</v>
      </c>
      <c r="C233" s="154" t="s">
        <v>514</v>
      </c>
      <c r="D233" s="155">
        <v>38693</v>
      </c>
      <c r="E233" s="154" t="s">
        <v>557</v>
      </c>
      <c r="F233" s="154" t="s">
        <v>14</v>
      </c>
      <c r="G233" s="154" t="s">
        <v>583</v>
      </c>
      <c r="H233" s="154" t="s">
        <v>583</v>
      </c>
      <c r="I233" s="154">
        <v>18</v>
      </c>
      <c r="J233" s="154" t="b">
        <v>1</v>
      </c>
      <c r="K233" s="154">
        <v>18</v>
      </c>
      <c r="L233" s="154" t="s">
        <v>1245</v>
      </c>
      <c r="M233" s="154" t="s">
        <v>1048</v>
      </c>
      <c r="N233" s="154" t="s">
        <v>1246</v>
      </c>
      <c r="O233" s="154" t="s">
        <v>824</v>
      </c>
      <c r="P233" s="154" t="str">
        <f t="shared" si="3"/>
        <v>FinleyKeane38693</v>
      </c>
    </row>
    <row r="234" spans="1:16" x14ac:dyDescent="0.2">
      <c r="A234" s="154">
        <v>341</v>
      </c>
      <c r="B234" s="154" t="s">
        <v>693</v>
      </c>
      <c r="C234" s="154" t="s">
        <v>694</v>
      </c>
      <c r="D234" s="155">
        <v>38045</v>
      </c>
      <c r="E234" s="154" t="s">
        <v>563</v>
      </c>
      <c r="F234" s="154" t="s">
        <v>10</v>
      </c>
      <c r="G234" s="154" t="s">
        <v>574</v>
      </c>
      <c r="H234" s="154" t="s">
        <v>574</v>
      </c>
      <c r="I234" s="154">
        <v>18</v>
      </c>
      <c r="J234" s="154" t="b">
        <v>1</v>
      </c>
      <c r="K234" s="154">
        <v>18</v>
      </c>
      <c r="L234" s="154" t="s">
        <v>1247</v>
      </c>
      <c r="M234" s="154" t="s">
        <v>840</v>
      </c>
      <c r="O234" s="154" t="s">
        <v>822</v>
      </c>
      <c r="P234" s="154" t="str">
        <f t="shared" si="3"/>
        <v>ElenaKenaj38045</v>
      </c>
    </row>
    <row r="235" spans="1:16" x14ac:dyDescent="0.2">
      <c r="A235" s="154">
        <v>280</v>
      </c>
      <c r="B235" s="154" t="s">
        <v>140</v>
      </c>
      <c r="C235" s="154" t="s">
        <v>669</v>
      </c>
      <c r="D235" s="155">
        <v>38259</v>
      </c>
      <c r="E235" s="154" t="s">
        <v>557</v>
      </c>
      <c r="F235" s="154" t="s">
        <v>0</v>
      </c>
      <c r="G235" s="154" t="s">
        <v>558</v>
      </c>
      <c r="H235" s="154" t="s">
        <v>558</v>
      </c>
      <c r="I235" s="154">
        <v>18</v>
      </c>
      <c r="J235" s="154" t="b">
        <v>1</v>
      </c>
      <c r="K235" s="154">
        <v>18</v>
      </c>
      <c r="L235" s="154" t="s">
        <v>1248</v>
      </c>
      <c r="M235" s="154" t="s">
        <v>840</v>
      </c>
      <c r="N235" s="154" t="s">
        <v>1249</v>
      </c>
      <c r="O235" s="154" t="s">
        <v>824</v>
      </c>
      <c r="P235" s="154" t="str">
        <f t="shared" si="3"/>
        <v>JoshuaKenny38259</v>
      </c>
    </row>
    <row r="236" spans="1:16" x14ac:dyDescent="0.2">
      <c r="A236" s="154">
        <v>266</v>
      </c>
      <c r="B236" s="154" t="s">
        <v>663</v>
      </c>
      <c r="C236" s="154" t="s">
        <v>414</v>
      </c>
      <c r="D236" s="155">
        <v>37273</v>
      </c>
      <c r="E236" s="154" t="s">
        <v>557</v>
      </c>
      <c r="F236" s="154" t="s">
        <v>23</v>
      </c>
      <c r="G236" s="154" t="s">
        <v>622</v>
      </c>
      <c r="H236" s="154" t="s">
        <v>622</v>
      </c>
      <c r="I236" s="154">
        <v>9</v>
      </c>
      <c r="J236" s="154" t="b">
        <v>1</v>
      </c>
      <c r="K236" s="154">
        <v>0</v>
      </c>
      <c r="L236" s="154" t="s">
        <v>830</v>
      </c>
      <c r="M236" s="154" t="s">
        <v>620</v>
      </c>
      <c r="O236" s="154" t="s">
        <v>822</v>
      </c>
      <c r="P236" s="154" t="str">
        <f t="shared" si="3"/>
        <v>GabeKhano37273</v>
      </c>
    </row>
    <row r="237" spans="1:16" x14ac:dyDescent="0.2">
      <c r="A237" s="154">
        <v>98</v>
      </c>
      <c r="B237" s="154" t="s">
        <v>610</v>
      </c>
      <c r="C237" s="154" t="s">
        <v>611</v>
      </c>
      <c r="D237" s="155">
        <v>39021</v>
      </c>
      <c r="E237" s="154" t="s">
        <v>557</v>
      </c>
      <c r="F237" s="154" t="s">
        <v>14</v>
      </c>
      <c r="G237" s="154" t="s">
        <v>574</v>
      </c>
      <c r="H237" s="154" t="s">
        <v>574</v>
      </c>
      <c r="I237" s="154">
        <v>18</v>
      </c>
      <c r="J237" s="154" t="b">
        <v>1</v>
      </c>
      <c r="K237" s="154">
        <v>18</v>
      </c>
      <c r="L237" s="154" t="s">
        <v>870</v>
      </c>
      <c r="M237" s="154" t="s">
        <v>840</v>
      </c>
      <c r="O237" s="154" t="s">
        <v>822</v>
      </c>
      <c r="P237" s="154" t="str">
        <f t="shared" si="3"/>
        <v>SalemKiambi39021</v>
      </c>
    </row>
    <row r="238" spans="1:16" x14ac:dyDescent="0.2">
      <c r="A238" s="154">
        <v>94</v>
      </c>
      <c r="B238" s="154" t="s">
        <v>210</v>
      </c>
      <c r="C238" s="154" t="s">
        <v>609</v>
      </c>
      <c r="D238" s="155">
        <v>38726</v>
      </c>
      <c r="E238" s="154" t="s">
        <v>563</v>
      </c>
      <c r="F238" s="154" t="s">
        <v>12</v>
      </c>
      <c r="G238" s="154" t="s">
        <v>558</v>
      </c>
      <c r="H238" s="154" t="s">
        <v>558</v>
      </c>
      <c r="I238" s="154">
        <v>9</v>
      </c>
      <c r="J238" s="154" t="b">
        <v>1</v>
      </c>
      <c r="K238" s="154">
        <v>9</v>
      </c>
      <c r="L238" s="154" t="s">
        <v>1250</v>
      </c>
      <c r="M238" s="154" t="s">
        <v>566</v>
      </c>
      <c r="N238" s="154" t="s">
        <v>1251</v>
      </c>
      <c r="O238" s="154" t="s">
        <v>824</v>
      </c>
      <c r="P238" s="154" t="str">
        <f t="shared" si="3"/>
        <v>HannahKinane38726</v>
      </c>
    </row>
    <row r="239" spans="1:16" x14ac:dyDescent="0.2">
      <c r="A239" s="154">
        <v>252</v>
      </c>
      <c r="B239" s="154" t="s">
        <v>422</v>
      </c>
      <c r="C239" s="154" t="s">
        <v>423</v>
      </c>
      <c r="D239" s="155">
        <v>37143</v>
      </c>
      <c r="E239" s="154" t="s">
        <v>563</v>
      </c>
      <c r="F239" s="154" t="s">
        <v>7</v>
      </c>
      <c r="G239" s="154" t="s">
        <v>622</v>
      </c>
      <c r="H239" s="154" t="s">
        <v>622</v>
      </c>
      <c r="I239" s="154">
        <v>0</v>
      </c>
      <c r="J239" s="154" t="b">
        <v>1</v>
      </c>
      <c r="K239" s="154">
        <v>0</v>
      </c>
      <c r="L239" s="154" t="s">
        <v>830</v>
      </c>
      <c r="M239" s="154" t="s">
        <v>905</v>
      </c>
      <c r="O239" s="154" t="s">
        <v>822</v>
      </c>
      <c r="P239" s="154" t="str">
        <f t="shared" si="3"/>
        <v>LivKinnear37143</v>
      </c>
    </row>
    <row r="240" spans="1:16" x14ac:dyDescent="0.2">
      <c r="A240" s="154">
        <v>173</v>
      </c>
      <c r="B240" s="154" t="s">
        <v>204</v>
      </c>
      <c r="C240" s="154" t="s">
        <v>284</v>
      </c>
      <c r="D240" s="155">
        <v>38607</v>
      </c>
      <c r="E240" s="154" t="s">
        <v>563</v>
      </c>
      <c r="F240" s="154" t="s">
        <v>12</v>
      </c>
      <c r="G240" s="154" t="s">
        <v>583</v>
      </c>
      <c r="H240" s="154" t="s">
        <v>583</v>
      </c>
      <c r="I240" s="154">
        <v>9</v>
      </c>
      <c r="J240" s="154" t="b">
        <v>1</v>
      </c>
      <c r="K240" s="154">
        <v>9</v>
      </c>
      <c r="L240" s="154" t="s">
        <v>1252</v>
      </c>
      <c r="M240" s="154" t="s">
        <v>568</v>
      </c>
      <c r="N240" s="154" t="s">
        <v>1253</v>
      </c>
      <c r="O240" s="154" t="s">
        <v>824</v>
      </c>
      <c r="P240" s="154" t="str">
        <f t="shared" si="3"/>
        <v>SophieKnoyle38607</v>
      </c>
    </row>
    <row r="241" spans="1:16" x14ac:dyDescent="0.2">
      <c r="A241" s="154">
        <v>135</v>
      </c>
      <c r="B241" s="154" t="s">
        <v>226</v>
      </c>
      <c r="C241" s="154" t="s">
        <v>227</v>
      </c>
      <c r="D241" s="155">
        <v>37714</v>
      </c>
      <c r="E241" s="154" t="s">
        <v>563</v>
      </c>
      <c r="F241" s="154" t="s">
        <v>7</v>
      </c>
      <c r="G241" s="154" t="s">
        <v>574</v>
      </c>
      <c r="H241" s="154" t="s">
        <v>574</v>
      </c>
      <c r="I241" s="154">
        <v>18</v>
      </c>
      <c r="J241" s="154" t="b">
        <v>1</v>
      </c>
      <c r="K241" s="154">
        <v>18</v>
      </c>
      <c r="L241" s="154" t="s">
        <v>1254</v>
      </c>
      <c r="M241" s="154" t="s">
        <v>840</v>
      </c>
      <c r="N241" s="154" t="s">
        <v>1255</v>
      </c>
      <c r="O241" s="154" t="s">
        <v>824</v>
      </c>
      <c r="P241" s="154" t="str">
        <f t="shared" si="3"/>
        <v>EmmanuellaKone37714</v>
      </c>
    </row>
    <row r="242" spans="1:16" x14ac:dyDescent="0.2">
      <c r="A242" s="154">
        <v>522</v>
      </c>
      <c r="B242" s="154" t="s">
        <v>269</v>
      </c>
      <c r="C242" s="154" t="s">
        <v>768</v>
      </c>
      <c r="D242" s="155">
        <v>38942</v>
      </c>
      <c r="E242" s="154" t="s">
        <v>563</v>
      </c>
      <c r="F242" s="154" t="s">
        <v>12</v>
      </c>
      <c r="G242" s="154" t="s">
        <v>571</v>
      </c>
      <c r="H242" s="154" t="s">
        <v>571</v>
      </c>
      <c r="I242" s="154">
        <v>18</v>
      </c>
      <c r="J242" s="154" t="b">
        <v>1</v>
      </c>
      <c r="K242" s="154">
        <v>18</v>
      </c>
      <c r="L242" s="154" t="s">
        <v>1256</v>
      </c>
      <c r="M242" s="154" t="s">
        <v>840</v>
      </c>
      <c r="N242" s="154" t="s">
        <v>1257</v>
      </c>
      <c r="O242" s="154" t="s">
        <v>1053</v>
      </c>
      <c r="P242" s="154" t="str">
        <f t="shared" si="3"/>
        <v>GabrielleLau38942</v>
      </c>
    </row>
    <row r="243" spans="1:16" x14ac:dyDescent="0.2">
      <c r="A243" s="154">
        <v>76</v>
      </c>
      <c r="B243" s="154" t="s">
        <v>228</v>
      </c>
      <c r="C243" s="154" t="s">
        <v>229</v>
      </c>
      <c r="D243" s="155">
        <v>37742</v>
      </c>
      <c r="E243" s="154" t="s">
        <v>563</v>
      </c>
      <c r="F243" s="154" t="s">
        <v>7</v>
      </c>
      <c r="G243" s="154" t="s">
        <v>574</v>
      </c>
      <c r="H243" s="154" t="s">
        <v>574</v>
      </c>
      <c r="I243" s="154">
        <v>18</v>
      </c>
      <c r="J243" s="154" t="b">
        <v>1</v>
      </c>
      <c r="K243" s="154">
        <v>18</v>
      </c>
      <c r="L243" s="154" t="s">
        <v>1258</v>
      </c>
      <c r="M243" s="154" t="s">
        <v>840</v>
      </c>
      <c r="N243" s="154" t="s">
        <v>1259</v>
      </c>
      <c r="O243" s="154" t="s">
        <v>824</v>
      </c>
      <c r="P243" s="154" t="str">
        <f t="shared" si="3"/>
        <v>KirstyLaw37742</v>
      </c>
    </row>
    <row r="244" spans="1:16" x14ac:dyDescent="0.2">
      <c r="A244" s="154">
        <v>70</v>
      </c>
      <c r="B244" s="154" t="s">
        <v>190</v>
      </c>
      <c r="C244" s="154" t="s">
        <v>289</v>
      </c>
      <c r="D244" s="155">
        <v>37726</v>
      </c>
      <c r="E244" s="154" t="s">
        <v>563</v>
      </c>
      <c r="F244" s="154" t="s">
        <v>7</v>
      </c>
      <c r="G244" s="154" t="s">
        <v>558</v>
      </c>
      <c r="H244" s="154" t="s">
        <v>558</v>
      </c>
      <c r="I244" s="154">
        <v>9</v>
      </c>
      <c r="J244" s="154" t="b">
        <v>1</v>
      </c>
      <c r="K244" s="154">
        <v>9</v>
      </c>
      <c r="L244" s="154" t="s">
        <v>1260</v>
      </c>
      <c r="M244" s="154" t="s">
        <v>71</v>
      </c>
      <c r="N244" s="154" t="s">
        <v>1261</v>
      </c>
      <c r="O244" s="154" t="s">
        <v>824</v>
      </c>
      <c r="P244" s="154" t="str">
        <f t="shared" si="3"/>
        <v>EvieLawrence37726</v>
      </c>
    </row>
    <row r="245" spans="1:16" x14ac:dyDescent="0.2">
      <c r="A245" s="154">
        <v>258</v>
      </c>
      <c r="B245" s="154" t="s">
        <v>395</v>
      </c>
      <c r="C245" s="154" t="s">
        <v>289</v>
      </c>
      <c r="D245" s="155">
        <v>37742</v>
      </c>
      <c r="E245" s="154" t="s">
        <v>563</v>
      </c>
      <c r="F245" s="154" t="s">
        <v>7</v>
      </c>
      <c r="G245" s="154" t="s">
        <v>622</v>
      </c>
      <c r="H245" s="154" t="s">
        <v>622</v>
      </c>
      <c r="I245" s="154">
        <v>9</v>
      </c>
      <c r="J245" s="154" t="b">
        <v>1</v>
      </c>
      <c r="K245" s="154">
        <v>0</v>
      </c>
      <c r="L245" s="154" t="s">
        <v>830</v>
      </c>
      <c r="M245" s="154" t="s">
        <v>560</v>
      </c>
      <c r="O245" s="154" t="s">
        <v>822</v>
      </c>
      <c r="P245" s="154" t="str">
        <f t="shared" si="3"/>
        <v>HollyLawrence37742</v>
      </c>
    </row>
    <row r="246" spans="1:16" x14ac:dyDescent="0.2">
      <c r="A246" s="154">
        <v>394</v>
      </c>
      <c r="B246" s="154" t="s">
        <v>190</v>
      </c>
      <c r="C246" s="154" t="s">
        <v>711</v>
      </c>
      <c r="D246" s="155">
        <v>39722</v>
      </c>
      <c r="E246" s="154" t="s">
        <v>563</v>
      </c>
      <c r="F246" s="154" t="s">
        <v>4</v>
      </c>
      <c r="G246" s="154" t="s">
        <v>626</v>
      </c>
      <c r="H246" s="154" t="s">
        <v>626</v>
      </c>
      <c r="I246" s="154">
        <v>18</v>
      </c>
      <c r="J246" s="154" t="b">
        <v>1</v>
      </c>
      <c r="K246" s="154">
        <v>18</v>
      </c>
      <c r="L246" s="154" t="s">
        <v>1262</v>
      </c>
      <c r="M246" s="154" t="s">
        <v>840</v>
      </c>
      <c r="N246" s="154" t="s">
        <v>1263</v>
      </c>
      <c r="O246" s="154" t="s">
        <v>824</v>
      </c>
      <c r="P246" s="154" t="str">
        <f t="shared" si="3"/>
        <v>EvieLawton39722</v>
      </c>
    </row>
    <row r="247" spans="1:16" x14ac:dyDescent="0.2">
      <c r="A247" s="154">
        <v>26</v>
      </c>
      <c r="B247" s="154" t="s">
        <v>466</v>
      </c>
      <c r="C247" s="154" t="s">
        <v>166</v>
      </c>
      <c r="D247" s="155">
        <v>39354</v>
      </c>
      <c r="E247" s="154" t="s">
        <v>557</v>
      </c>
      <c r="F247" s="154" t="s">
        <v>15</v>
      </c>
      <c r="G247" s="154" t="s">
        <v>574</v>
      </c>
      <c r="H247" s="154" t="s">
        <v>574</v>
      </c>
      <c r="I247" s="154">
        <v>27</v>
      </c>
      <c r="J247" s="154" t="b">
        <v>1</v>
      </c>
      <c r="K247" s="154">
        <v>27</v>
      </c>
      <c r="L247" s="154" t="s">
        <v>1264</v>
      </c>
      <c r="M247" s="154" t="s">
        <v>1265</v>
      </c>
      <c r="N247" s="154" t="s">
        <v>1266</v>
      </c>
      <c r="O247" s="154" t="s">
        <v>824</v>
      </c>
      <c r="P247" s="154" t="str">
        <f t="shared" si="3"/>
        <v>HarveyLee39354</v>
      </c>
    </row>
    <row r="248" spans="1:16" x14ac:dyDescent="0.2">
      <c r="A248" s="154">
        <v>159</v>
      </c>
      <c r="B248" s="154" t="s">
        <v>209</v>
      </c>
      <c r="C248" s="154" t="s">
        <v>166</v>
      </c>
      <c r="D248" s="155">
        <v>38746</v>
      </c>
      <c r="E248" s="154" t="s">
        <v>563</v>
      </c>
      <c r="F248" s="154" t="s">
        <v>12</v>
      </c>
      <c r="G248" s="154" t="s">
        <v>564</v>
      </c>
      <c r="H248" s="154" t="s">
        <v>564</v>
      </c>
      <c r="I248" s="154">
        <v>22.5</v>
      </c>
      <c r="J248" s="154" t="b">
        <v>1</v>
      </c>
      <c r="K248" s="154">
        <v>22.5</v>
      </c>
      <c r="L248" s="154" t="s">
        <v>1267</v>
      </c>
      <c r="M248" s="154" t="s">
        <v>850</v>
      </c>
      <c r="N248" s="154" t="s">
        <v>1268</v>
      </c>
      <c r="O248" s="154" t="s">
        <v>824</v>
      </c>
      <c r="P248" s="154" t="str">
        <f t="shared" si="3"/>
        <v>JessicaLee38746</v>
      </c>
    </row>
    <row r="249" spans="1:16" x14ac:dyDescent="0.2">
      <c r="A249" s="154">
        <v>152</v>
      </c>
      <c r="B249" s="154" t="s">
        <v>485</v>
      </c>
      <c r="C249" s="154" t="s">
        <v>486</v>
      </c>
      <c r="D249" s="155">
        <v>37132</v>
      </c>
      <c r="E249" s="154" t="s">
        <v>557</v>
      </c>
      <c r="F249" s="154" t="s">
        <v>23</v>
      </c>
      <c r="G249" s="154" t="s">
        <v>564</v>
      </c>
      <c r="H249" s="154" t="s">
        <v>564</v>
      </c>
      <c r="I249" s="154">
        <v>9</v>
      </c>
      <c r="J249" s="154" t="b">
        <v>1</v>
      </c>
      <c r="K249" s="154">
        <v>9</v>
      </c>
      <c r="L249" s="154" t="s">
        <v>1269</v>
      </c>
      <c r="M249" s="154" t="s">
        <v>620</v>
      </c>
      <c r="N249" s="154" t="s">
        <v>1270</v>
      </c>
      <c r="O249" s="154" t="s">
        <v>824</v>
      </c>
      <c r="P249" s="154" t="str">
        <f t="shared" si="3"/>
        <v>TrystanLeech37132</v>
      </c>
    </row>
    <row r="250" spans="1:16" x14ac:dyDescent="0.2">
      <c r="A250" s="154">
        <v>55</v>
      </c>
      <c r="B250" s="154" t="s">
        <v>523</v>
      </c>
      <c r="C250" s="154" t="s">
        <v>524</v>
      </c>
      <c r="D250" s="155">
        <v>39586</v>
      </c>
      <c r="E250" s="154" t="s">
        <v>563</v>
      </c>
      <c r="F250" s="154" t="s">
        <v>4</v>
      </c>
      <c r="G250" s="154" t="s">
        <v>583</v>
      </c>
      <c r="H250" s="154" t="s">
        <v>583</v>
      </c>
      <c r="I250" s="154">
        <v>9</v>
      </c>
      <c r="J250" s="154" t="b">
        <v>1</v>
      </c>
      <c r="K250" s="154">
        <v>9</v>
      </c>
      <c r="L250" s="154" t="s">
        <v>1271</v>
      </c>
      <c r="M250" s="154" t="s">
        <v>566</v>
      </c>
      <c r="N250" s="154" t="s">
        <v>1272</v>
      </c>
      <c r="O250" s="154" t="s">
        <v>824</v>
      </c>
      <c r="P250" s="154" t="str">
        <f t="shared" si="3"/>
        <v>NinaLeigh39586</v>
      </c>
    </row>
    <row r="251" spans="1:16" x14ac:dyDescent="0.2">
      <c r="A251" s="154">
        <v>426</v>
      </c>
      <c r="B251" s="154" t="s">
        <v>163</v>
      </c>
      <c r="C251" s="154" t="s">
        <v>733</v>
      </c>
      <c r="D251" s="155">
        <v>39113</v>
      </c>
      <c r="E251" s="154" t="s">
        <v>557</v>
      </c>
      <c r="F251" s="154" t="s">
        <v>14</v>
      </c>
      <c r="G251" s="154" t="s">
        <v>558</v>
      </c>
      <c r="H251" s="154" t="s">
        <v>558</v>
      </c>
      <c r="I251" s="154">
        <v>18</v>
      </c>
      <c r="J251" s="154" t="b">
        <v>1</v>
      </c>
      <c r="K251" s="154">
        <v>18</v>
      </c>
      <c r="L251" s="154" t="s">
        <v>1273</v>
      </c>
      <c r="M251" s="154" t="s">
        <v>1274</v>
      </c>
      <c r="O251" s="154" t="s">
        <v>822</v>
      </c>
      <c r="P251" s="154" t="str">
        <f t="shared" si="3"/>
        <v>JonesLewie39113</v>
      </c>
    </row>
    <row r="252" spans="1:16" x14ac:dyDescent="0.2">
      <c r="A252" s="154">
        <v>226</v>
      </c>
      <c r="B252" s="154" t="s">
        <v>212</v>
      </c>
      <c r="C252" s="154" t="s">
        <v>150</v>
      </c>
      <c r="D252" s="155">
        <v>39588</v>
      </c>
      <c r="E252" s="154" t="s">
        <v>563</v>
      </c>
      <c r="F252" s="154" t="s">
        <v>4</v>
      </c>
      <c r="G252" s="154" t="s">
        <v>558</v>
      </c>
      <c r="H252" s="154" t="s">
        <v>558</v>
      </c>
      <c r="I252" s="154">
        <v>9</v>
      </c>
      <c r="J252" s="154" t="b">
        <v>1</v>
      </c>
      <c r="K252" s="154">
        <v>9</v>
      </c>
      <c r="L252" s="154" t="s">
        <v>1275</v>
      </c>
      <c r="M252" s="154" t="s">
        <v>566</v>
      </c>
      <c r="N252" s="154" t="s">
        <v>1276</v>
      </c>
      <c r="O252" s="154" t="s">
        <v>824</v>
      </c>
      <c r="P252" s="154" t="str">
        <f t="shared" si="3"/>
        <v>ChloeLewis39588</v>
      </c>
    </row>
    <row r="253" spans="1:16" x14ac:dyDescent="0.2">
      <c r="A253" s="154">
        <v>227</v>
      </c>
      <c r="B253" s="154" t="s">
        <v>175</v>
      </c>
      <c r="C253" s="154" t="s">
        <v>150</v>
      </c>
      <c r="D253" s="155">
        <v>38736</v>
      </c>
      <c r="E253" s="154" t="s">
        <v>557</v>
      </c>
      <c r="F253" s="154" t="s">
        <v>14</v>
      </c>
      <c r="G253" s="154" t="s">
        <v>558</v>
      </c>
      <c r="H253" s="154" t="s">
        <v>558</v>
      </c>
      <c r="I253" s="154">
        <v>9</v>
      </c>
      <c r="J253" s="154" t="b">
        <v>1</v>
      </c>
      <c r="K253" s="154">
        <v>9</v>
      </c>
      <c r="L253" s="154" t="s">
        <v>1275</v>
      </c>
      <c r="M253" s="154" t="s">
        <v>576</v>
      </c>
      <c r="N253" s="154" t="s">
        <v>1277</v>
      </c>
      <c r="O253" s="154" t="s">
        <v>824</v>
      </c>
      <c r="P253" s="154" t="str">
        <f t="shared" si="3"/>
        <v>MatthewLewis38736</v>
      </c>
    </row>
    <row r="254" spans="1:16" x14ac:dyDescent="0.2">
      <c r="A254" s="154">
        <v>297</v>
      </c>
      <c r="B254" s="154" t="s">
        <v>383</v>
      </c>
      <c r="C254" s="154" t="s">
        <v>150</v>
      </c>
      <c r="D254" s="155">
        <v>39015</v>
      </c>
      <c r="E254" s="154" t="s">
        <v>557</v>
      </c>
      <c r="F254" s="154" t="s">
        <v>14</v>
      </c>
      <c r="G254" s="154" t="s">
        <v>574</v>
      </c>
      <c r="H254" s="154" t="s">
        <v>574</v>
      </c>
      <c r="I254" s="154">
        <v>9</v>
      </c>
      <c r="J254" s="154" t="b">
        <v>1</v>
      </c>
      <c r="K254" s="154">
        <v>9</v>
      </c>
      <c r="L254" s="154" t="s">
        <v>1278</v>
      </c>
      <c r="M254" s="154" t="s">
        <v>561</v>
      </c>
      <c r="O254" s="154" t="s">
        <v>822</v>
      </c>
      <c r="P254" s="154" t="str">
        <f t="shared" si="3"/>
        <v>StephensLewis39015</v>
      </c>
    </row>
    <row r="255" spans="1:16" x14ac:dyDescent="0.2">
      <c r="A255" s="154">
        <v>408</v>
      </c>
      <c r="B255" s="154" t="s">
        <v>340</v>
      </c>
      <c r="C255" s="154" t="s">
        <v>150</v>
      </c>
      <c r="D255" s="155">
        <v>38392</v>
      </c>
      <c r="E255" s="154" t="s">
        <v>557</v>
      </c>
      <c r="F255" s="154" t="s">
        <v>0</v>
      </c>
      <c r="G255" s="154" t="s">
        <v>558</v>
      </c>
      <c r="H255" s="154" t="s">
        <v>558</v>
      </c>
      <c r="I255" s="154">
        <v>9</v>
      </c>
      <c r="J255" s="154" t="b">
        <v>1</v>
      </c>
      <c r="K255" s="154">
        <v>9</v>
      </c>
      <c r="L255" s="154" t="s">
        <v>1279</v>
      </c>
      <c r="M255" s="154" t="s">
        <v>71</v>
      </c>
      <c r="N255" s="154" t="s">
        <v>1280</v>
      </c>
      <c r="O255" s="154" t="s">
        <v>824</v>
      </c>
      <c r="P255" s="154" t="str">
        <f t="shared" si="3"/>
        <v>JoseffLewis38392</v>
      </c>
    </row>
    <row r="256" spans="1:16" x14ac:dyDescent="0.2">
      <c r="A256" s="154">
        <v>602</v>
      </c>
      <c r="B256" s="154" t="s">
        <v>809</v>
      </c>
      <c r="C256" s="154" t="s">
        <v>192</v>
      </c>
      <c r="D256" s="155">
        <v>37424</v>
      </c>
      <c r="E256" s="154" t="s">
        <v>563</v>
      </c>
      <c r="F256" s="154" t="s">
        <v>7</v>
      </c>
      <c r="G256" s="154" t="s">
        <v>574</v>
      </c>
      <c r="H256" s="154" t="s">
        <v>574</v>
      </c>
      <c r="I256" s="154">
        <v>18</v>
      </c>
      <c r="J256" s="154" t="b">
        <v>1</v>
      </c>
      <c r="K256" s="154">
        <v>18</v>
      </c>
      <c r="L256" s="154" t="s">
        <v>1281</v>
      </c>
      <c r="M256" s="154" t="s">
        <v>1162</v>
      </c>
      <c r="O256" s="154" t="s">
        <v>822</v>
      </c>
      <c r="P256" s="154" t="str">
        <f t="shared" si="3"/>
        <v>GaskinLily37424</v>
      </c>
    </row>
    <row r="257" spans="1:16" x14ac:dyDescent="0.2">
      <c r="A257" s="154">
        <v>314</v>
      </c>
      <c r="B257" s="154" t="s">
        <v>204</v>
      </c>
      <c r="C257" s="154" t="s">
        <v>442</v>
      </c>
      <c r="D257" s="155">
        <v>38596</v>
      </c>
      <c r="E257" s="154" t="s">
        <v>563</v>
      </c>
      <c r="F257" s="154" t="s">
        <v>12</v>
      </c>
      <c r="G257" s="154" t="s">
        <v>583</v>
      </c>
      <c r="H257" s="154" t="s">
        <v>583</v>
      </c>
      <c r="I257" s="154">
        <v>18</v>
      </c>
      <c r="J257" s="154" t="b">
        <v>1</v>
      </c>
      <c r="K257" s="154">
        <v>18</v>
      </c>
      <c r="L257" s="154" t="s">
        <v>1282</v>
      </c>
      <c r="M257" s="154" t="s">
        <v>1079</v>
      </c>
      <c r="O257" s="154" t="s">
        <v>822</v>
      </c>
      <c r="P257" s="154" t="str">
        <f t="shared" si="3"/>
        <v>SophieLisk38596</v>
      </c>
    </row>
    <row r="258" spans="1:16" x14ac:dyDescent="0.2">
      <c r="A258" s="154">
        <v>358</v>
      </c>
      <c r="B258" s="154" t="s">
        <v>167</v>
      </c>
      <c r="C258" s="154" t="s">
        <v>700</v>
      </c>
      <c r="D258" s="155">
        <v>38513</v>
      </c>
      <c r="E258" s="154" t="s">
        <v>557</v>
      </c>
      <c r="F258" s="154" t="s">
        <v>0</v>
      </c>
      <c r="G258" s="154" t="s">
        <v>585</v>
      </c>
      <c r="H258" s="154" t="s">
        <v>585</v>
      </c>
      <c r="I258" s="154">
        <v>9</v>
      </c>
      <c r="J258" s="154" t="b">
        <v>1</v>
      </c>
      <c r="K258" s="154">
        <v>9</v>
      </c>
      <c r="L258" s="154" t="s">
        <v>1283</v>
      </c>
      <c r="M258" s="154" t="s">
        <v>568</v>
      </c>
      <c r="N258" s="154" t="s">
        <v>1284</v>
      </c>
      <c r="O258" s="154" t="s">
        <v>824</v>
      </c>
      <c r="P258" s="154" t="str">
        <f t="shared" si="3"/>
        <v>RhysLlewellyn38513</v>
      </c>
    </row>
    <row r="259" spans="1:16" x14ac:dyDescent="0.2">
      <c r="A259" s="154">
        <v>530</v>
      </c>
      <c r="B259" s="154" t="s">
        <v>159</v>
      </c>
      <c r="C259" s="154" t="s">
        <v>164</v>
      </c>
      <c r="D259" s="155">
        <v>39720</v>
      </c>
      <c r="E259" s="154" t="s">
        <v>557</v>
      </c>
      <c r="F259" s="154" t="s">
        <v>15</v>
      </c>
      <c r="G259" s="154" t="s">
        <v>580</v>
      </c>
      <c r="H259" s="154" t="s">
        <v>580</v>
      </c>
      <c r="I259" s="154">
        <v>18</v>
      </c>
      <c r="J259" s="154" t="b">
        <v>1</v>
      </c>
      <c r="K259" s="154">
        <v>18</v>
      </c>
      <c r="L259" s="154" t="s">
        <v>1285</v>
      </c>
      <c r="M259" s="154" t="s">
        <v>840</v>
      </c>
      <c r="N259" s="154" t="s">
        <v>1286</v>
      </c>
      <c r="O259" s="154" t="s">
        <v>824</v>
      </c>
      <c r="P259" s="154" t="str">
        <f t="shared" ref="P259:P322" si="4">CONCATENATE(B259,C259,D259)</f>
        <v>DylanLloyd39720</v>
      </c>
    </row>
    <row r="260" spans="1:16" x14ac:dyDescent="0.2">
      <c r="A260" s="154">
        <v>562</v>
      </c>
      <c r="B260" s="154" t="s">
        <v>787</v>
      </c>
      <c r="C260" s="154" t="s">
        <v>164</v>
      </c>
      <c r="D260" s="155">
        <v>39689</v>
      </c>
      <c r="E260" s="154" t="s">
        <v>557</v>
      </c>
      <c r="F260" s="154" t="s">
        <v>15</v>
      </c>
      <c r="G260" s="154" t="s">
        <v>590</v>
      </c>
      <c r="H260" s="154" t="s">
        <v>590</v>
      </c>
      <c r="I260" s="154">
        <v>22.5</v>
      </c>
      <c r="J260" s="154" t="b">
        <v>1</v>
      </c>
      <c r="K260" s="154">
        <v>22.5</v>
      </c>
      <c r="L260" s="154" t="s">
        <v>1287</v>
      </c>
      <c r="M260" s="154" t="s">
        <v>850</v>
      </c>
      <c r="O260" s="154" t="s">
        <v>822</v>
      </c>
      <c r="P260" s="154" t="str">
        <f t="shared" si="4"/>
        <v>RobinsonLloyd39689</v>
      </c>
    </row>
    <row r="261" spans="1:16" x14ac:dyDescent="0.2">
      <c r="A261" s="154">
        <v>50</v>
      </c>
      <c r="B261" s="154" t="s">
        <v>267</v>
      </c>
      <c r="C261" s="154" t="s">
        <v>268</v>
      </c>
      <c r="D261" s="155">
        <v>37230</v>
      </c>
      <c r="E261" s="154" t="s">
        <v>557</v>
      </c>
      <c r="F261" s="154" t="s">
        <v>23</v>
      </c>
      <c r="G261" s="154" t="s">
        <v>571</v>
      </c>
      <c r="H261" s="154" t="s">
        <v>571</v>
      </c>
      <c r="I261" s="154">
        <v>18</v>
      </c>
      <c r="J261" s="154" t="b">
        <v>1</v>
      </c>
      <c r="K261" s="154">
        <v>18</v>
      </c>
      <c r="L261" s="154" t="s">
        <v>1288</v>
      </c>
      <c r="M261" s="154" t="s">
        <v>840</v>
      </c>
      <c r="O261" s="154" t="s">
        <v>822</v>
      </c>
      <c r="P261" s="154" t="str">
        <f t="shared" si="4"/>
        <v>OwainLloyd Hughes37230</v>
      </c>
    </row>
    <row r="262" spans="1:16" x14ac:dyDescent="0.2">
      <c r="A262" s="154">
        <v>104</v>
      </c>
      <c r="B262" s="154" t="s">
        <v>472</v>
      </c>
      <c r="C262" s="154" t="s">
        <v>473</v>
      </c>
      <c r="D262" s="155">
        <v>38142</v>
      </c>
      <c r="E262" s="154" t="s">
        <v>557</v>
      </c>
      <c r="F262" s="154" t="s">
        <v>0</v>
      </c>
      <c r="G262" s="154" t="s">
        <v>574</v>
      </c>
      <c r="H262" s="154" t="s">
        <v>574</v>
      </c>
      <c r="I262" s="154">
        <v>9</v>
      </c>
      <c r="J262" s="154" t="b">
        <v>1</v>
      </c>
      <c r="K262" s="154">
        <v>9</v>
      </c>
      <c r="L262" s="154" t="s">
        <v>1289</v>
      </c>
      <c r="M262" s="154" t="s">
        <v>561</v>
      </c>
      <c r="N262" s="154" t="s">
        <v>1290</v>
      </c>
      <c r="O262" s="154" t="s">
        <v>824</v>
      </c>
      <c r="P262" s="154" t="str">
        <f t="shared" si="4"/>
        <v>LucaLogue-Fonseca38142</v>
      </c>
    </row>
    <row r="263" spans="1:16" x14ac:dyDescent="0.2">
      <c r="A263" s="154">
        <v>296</v>
      </c>
      <c r="B263" s="154" t="s">
        <v>445</v>
      </c>
      <c r="C263" s="154" t="s">
        <v>446</v>
      </c>
      <c r="D263" s="155">
        <v>37900</v>
      </c>
      <c r="E263" s="154" t="s">
        <v>557</v>
      </c>
      <c r="F263" s="154" t="s">
        <v>0</v>
      </c>
      <c r="G263" s="154" t="s">
        <v>677</v>
      </c>
      <c r="H263" s="154" t="s">
        <v>677</v>
      </c>
      <c r="I263" s="154">
        <v>27</v>
      </c>
      <c r="J263" s="154" t="b">
        <v>1</v>
      </c>
      <c r="K263" s="154">
        <v>27</v>
      </c>
      <c r="L263" s="154" t="s">
        <v>1291</v>
      </c>
      <c r="M263" s="154" t="s">
        <v>828</v>
      </c>
      <c r="N263" s="154" t="s">
        <v>1292</v>
      </c>
      <c r="O263" s="154" t="s">
        <v>824</v>
      </c>
      <c r="P263" s="154" t="str">
        <f t="shared" si="4"/>
        <v>WillLovejoy37900</v>
      </c>
    </row>
    <row r="264" spans="1:16" x14ac:dyDescent="0.2">
      <c r="A264" s="154">
        <v>259</v>
      </c>
      <c r="B264" s="154" t="s">
        <v>657</v>
      </c>
      <c r="C264" s="154" t="s">
        <v>658</v>
      </c>
      <c r="D264" s="155">
        <v>37824</v>
      </c>
      <c r="E264" s="154" t="s">
        <v>563</v>
      </c>
      <c r="F264" s="154" t="s">
        <v>7</v>
      </c>
      <c r="G264" s="154" t="s">
        <v>622</v>
      </c>
      <c r="H264" s="154" t="s">
        <v>622</v>
      </c>
      <c r="I264" s="154">
        <v>18</v>
      </c>
      <c r="J264" s="154" t="b">
        <v>1</v>
      </c>
      <c r="K264" s="154">
        <v>0</v>
      </c>
      <c r="L264" s="154" t="s">
        <v>830</v>
      </c>
      <c r="M264" s="154" t="s">
        <v>905</v>
      </c>
      <c r="O264" s="154" t="s">
        <v>822</v>
      </c>
      <c r="P264" s="154" t="str">
        <f t="shared" si="4"/>
        <v>AbbieLovering37824</v>
      </c>
    </row>
    <row r="265" spans="1:16" x14ac:dyDescent="0.2">
      <c r="A265" s="154">
        <v>554</v>
      </c>
      <c r="B265" s="154" t="s">
        <v>193</v>
      </c>
      <c r="C265" s="154" t="s">
        <v>317</v>
      </c>
      <c r="D265" s="155">
        <v>38184</v>
      </c>
      <c r="E265" s="154" t="s">
        <v>563</v>
      </c>
      <c r="F265" s="154" t="s">
        <v>10</v>
      </c>
      <c r="G265" s="154" t="s">
        <v>564</v>
      </c>
      <c r="H265" s="154" t="s">
        <v>564</v>
      </c>
      <c r="I265" s="154">
        <v>22.5</v>
      </c>
      <c r="J265" s="154" t="b">
        <v>1</v>
      </c>
      <c r="K265" s="154">
        <v>22.5</v>
      </c>
      <c r="L265" s="154" t="s">
        <v>1293</v>
      </c>
      <c r="M265" s="154" t="s">
        <v>1294</v>
      </c>
      <c r="O265" s="154" t="s">
        <v>822</v>
      </c>
      <c r="P265" s="154" t="str">
        <f t="shared" si="4"/>
        <v>EllieLoweth38184</v>
      </c>
    </row>
    <row r="266" spans="1:16" x14ac:dyDescent="0.2">
      <c r="A266" s="154">
        <v>225</v>
      </c>
      <c r="B266" s="154" t="s">
        <v>145</v>
      </c>
      <c r="C266" s="154" t="s">
        <v>498</v>
      </c>
      <c r="D266" s="155">
        <v>39479</v>
      </c>
      <c r="E266" s="154" t="s">
        <v>557</v>
      </c>
      <c r="F266" s="154" t="s">
        <v>15</v>
      </c>
      <c r="G266" s="154" t="s">
        <v>571</v>
      </c>
      <c r="H266" s="154" t="s">
        <v>571</v>
      </c>
      <c r="I266" s="154">
        <v>22.5</v>
      </c>
      <c r="J266" s="154" t="b">
        <v>1</v>
      </c>
      <c r="K266" s="154">
        <v>22.5</v>
      </c>
      <c r="L266" s="154" t="s">
        <v>1295</v>
      </c>
      <c r="M266" s="154" t="s">
        <v>854</v>
      </c>
      <c r="N266" s="154" t="s">
        <v>1296</v>
      </c>
      <c r="O266" s="154" t="s">
        <v>824</v>
      </c>
      <c r="P266" s="154" t="str">
        <f t="shared" si="4"/>
        <v>ThomasLoynes39479</v>
      </c>
    </row>
    <row r="267" spans="1:16" x14ac:dyDescent="0.2">
      <c r="A267" s="154">
        <v>175</v>
      </c>
      <c r="B267" s="154" t="s">
        <v>173</v>
      </c>
      <c r="C267" s="154" t="s">
        <v>472</v>
      </c>
      <c r="D267" s="155">
        <v>39583</v>
      </c>
      <c r="E267" s="154" t="s">
        <v>557</v>
      </c>
      <c r="F267" s="154" t="s">
        <v>15</v>
      </c>
      <c r="G267" s="154" t="s">
        <v>583</v>
      </c>
      <c r="H267" s="154" t="s">
        <v>583</v>
      </c>
      <c r="I267" s="154">
        <v>22.5</v>
      </c>
      <c r="J267" s="154" t="b">
        <v>1</v>
      </c>
      <c r="K267" s="154">
        <v>22.5</v>
      </c>
      <c r="L267" s="154" t="s">
        <v>1297</v>
      </c>
      <c r="M267" s="154" t="s">
        <v>1298</v>
      </c>
      <c r="O267" s="154" t="s">
        <v>822</v>
      </c>
      <c r="P267" s="154" t="str">
        <f t="shared" si="4"/>
        <v>PhillipsLuca39583</v>
      </c>
    </row>
    <row r="268" spans="1:16" x14ac:dyDescent="0.2">
      <c r="A268" s="154">
        <v>477</v>
      </c>
      <c r="B268" s="154" t="s">
        <v>352</v>
      </c>
      <c r="C268" s="154" t="s">
        <v>747</v>
      </c>
      <c r="D268" s="155">
        <v>38455</v>
      </c>
      <c r="E268" s="154" t="s">
        <v>557</v>
      </c>
      <c r="F268" s="154" t="s">
        <v>0</v>
      </c>
      <c r="G268" s="154" t="s">
        <v>558</v>
      </c>
      <c r="H268" s="154" t="s">
        <v>558</v>
      </c>
      <c r="I268" s="154">
        <v>9</v>
      </c>
      <c r="J268" s="154" t="b">
        <v>1</v>
      </c>
      <c r="K268" s="154">
        <v>9</v>
      </c>
      <c r="L268" s="154" t="s">
        <v>1299</v>
      </c>
      <c r="M268" s="154" t="s">
        <v>559</v>
      </c>
      <c r="N268" s="154" t="s">
        <v>1300</v>
      </c>
      <c r="O268" s="154" t="s">
        <v>824</v>
      </c>
      <c r="P268" s="154" t="str">
        <f t="shared" si="4"/>
        <v>BENLUDBROOK38455</v>
      </c>
    </row>
    <row r="269" spans="1:16" x14ac:dyDescent="0.2">
      <c r="A269" s="154">
        <v>157</v>
      </c>
      <c r="B269" s="154" t="s">
        <v>145</v>
      </c>
      <c r="C269" s="154" t="s">
        <v>364</v>
      </c>
      <c r="D269" s="155">
        <v>38324</v>
      </c>
      <c r="E269" s="154" t="s">
        <v>557</v>
      </c>
      <c r="F269" s="154" t="s">
        <v>0</v>
      </c>
      <c r="G269" s="154" t="s">
        <v>585</v>
      </c>
      <c r="H269" s="154" t="s">
        <v>585</v>
      </c>
      <c r="I269" s="154">
        <v>18</v>
      </c>
      <c r="J269" s="154" t="b">
        <v>1</v>
      </c>
      <c r="K269" s="154">
        <v>18</v>
      </c>
      <c r="L269" s="154" t="s">
        <v>1301</v>
      </c>
      <c r="M269" s="154" t="s">
        <v>840</v>
      </c>
      <c r="O269" s="154" t="s">
        <v>822</v>
      </c>
      <c r="P269" s="154" t="str">
        <f t="shared" si="4"/>
        <v>ThomasLuke38324</v>
      </c>
    </row>
    <row r="270" spans="1:16" x14ac:dyDescent="0.2">
      <c r="A270" s="154">
        <v>399</v>
      </c>
      <c r="B270" s="154" t="s">
        <v>716</v>
      </c>
      <c r="C270" s="154" t="s">
        <v>717</v>
      </c>
      <c r="D270" s="155">
        <v>38496</v>
      </c>
      <c r="E270" s="154" t="s">
        <v>563</v>
      </c>
      <c r="F270" s="154" t="s">
        <v>10</v>
      </c>
      <c r="G270" s="154" t="s">
        <v>571</v>
      </c>
      <c r="H270" s="154" t="s">
        <v>571</v>
      </c>
      <c r="I270" s="154">
        <v>18</v>
      </c>
      <c r="J270" s="154" t="b">
        <v>1</v>
      </c>
      <c r="K270" s="154">
        <v>18</v>
      </c>
      <c r="L270" s="154" t="s">
        <v>1302</v>
      </c>
      <c r="M270" s="154" t="s">
        <v>1230</v>
      </c>
      <c r="N270" s="154" t="s">
        <v>1303</v>
      </c>
      <c r="O270" s="154" t="s">
        <v>824</v>
      </c>
      <c r="P270" s="154" t="str">
        <f t="shared" si="4"/>
        <v>MiaLunn38496</v>
      </c>
    </row>
    <row r="271" spans="1:16" x14ac:dyDescent="0.2">
      <c r="A271" s="154">
        <v>299</v>
      </c>
      <c r="B271" s="154" t="s">
        <v>264</v>
      </c>
      <c r="C271" s="154" t="s">
        <v>678</v>
      </c>
      <c r="D271" s="155">
        <v>38116</v>
      </c>
      <c r="E271" s="154" t="s">
        <v>563</v>
      </c>
      <c r="F271" s="154" t="s">
        <v>10</v>
      </c>
      <c r="G271" s="154" t="s">
        <v>571</v>
      </c>
      <c r="H271" s="154" t="s">
        <v>571</v>
      </c>
      <c r="I271" s="154">
        <v>9</v>
      </c>
      <c r="J271" s="154" t="b">
        <v>1</v>
      </c>
      <c r="K271" s="154">
        <v>9</v>
      </c>
      <c r="L271" s="154" t="s">
        <v>1304</v>
      </c>
      <c r="M271" s="154" t="s">
        <v>561</v>
      </c>
      <c r="N271" s="154" t="s">
        <v>1305</v>
      </c>
      <c r="O271" s="154" t="s">
        <v>824</v>
      </c>
      <c r="P271" s="154" t="str">
        <f t="shared" si="4"/>
        <v>AbigailLupton38116</v>
      </c>
    </row>
    <row r="272" spans="1:16" x14ac:dyDescent="0.2">
      <c r="A272" s="154">
        <v>65</v>
      </c>
      <c r="B272" s="154" t="s">
        <v>378</v>
      </c>
      <c r="C272" s="154" t="s">
        <v>379</v>
      </c>
      <c r="D272" s="155">
        <v>39013</v>
      </c>
      <c r="E272" s="154" t="s">
        <v>557</v>
      </c>
      <c r="F272" s="154" t="s">
        <v>14</v>
      </c>
      <c r="G272" s="154" t="s">
        <v>564</v>
      </c>
      <c r="H272" s="154" t="s">
        <v>564</v>
      </c>
      <c r="I272" s="154">
        <v>9</v>
      </c>
      <c r="J272" s="154" t="b">
        <v>1</v>
      </c>
      <c r="K272" s="154">
        <v>9</v>
      </c>
      <c r="L272" s="154" t="s">
        <v>1306</v>
      </c>
      <c r="M272" s="154" t="s">
        <v>568</v>
      </c>
      <c r="N272" s="154" t="s">
        <v>1307</v>
      </c>
      <c r="O272" s="154" t="s">
        <v>824</v>
      </c>
      <c r="P272" s="154" t="str">
        <f t="shared" si="4"/>
        <v>JakeLynock39013</v>
      </c>
    </row>
    <row r="273" spans="1:16" x14ac:dyDescent="0.2">
      <c r="A273" s="154">
        <v>529</v>
      </c>
      <c r="B273" s="154" t="s">
        <v>252</v>
      </c>
      <c r="C273" s="154" t="s">
        <v>504</v>
      </c>
      <c r="D273" s="155">
        <v>38123</v>
      </c>
      <c r="E273" s="154" t="s">
        <v>563</v>
      </c>
      <c r="F273" s="154" t="s">
        <v>10</v>
      </c>
      <c r="G273" s="154" t="s">
        <v>574</v>
      </c>
      <c r="H273" s="154" t="s">
        <v>574</v>
      </c>
      <c r="I273" s="154">
        <v>18</v>
      </c>
      <c r="J273" s="154" t="b">
        <v>1</v>
      </c>
      <c r="K273" s="154">
        <v>18</v>
      </c>
      <c r="L273" s="154" t="s">
        <v>1308</v>
      </c>
      <c r="M273" s="154" t="s">
        <v>926</v>
      </c>
      <c r="N273" s="154" t="s">
        <v>1309</v>
      </c>
      <c r="O273" s="154" t="s">
        <v>824</v>
      </c>
      <c r="P273" s="154" t="str">
        <f t="shared" si="4"/>
        <v>MoliLyons38123</v>
      </c>
    </row>
    <row r="274" spans="1:16" x14ac:dyDescent="0.2">
      <c r="A274" s="154">
        <v>46</v>
      </c>
      <c r="B274" s="154" t="s">
        <v>146</v>
      </c>
      <c r="C274" s="154" t="s">
        <v>592</v>
      </c>
      <c r="D274" s="155">
        <v>38119</v>
      </c>
      <c r="E274" s="154" t="s">
        <v>557</v>
      </c>
      <c r="F274" s="154" t="s">
        <v>0</v>
      </c>
      <c r="G274" s="154" t="s">
        <v>574</v>
      </c>
      <c r="H274" s="154" t="s">
        <v>574</v>
      </c>
      <c r="I274" s="154">
        <v>9</v>
      </c>
      <c r="J274" s="154" t="b">
        <v>1</v>
      </c>
      <c r="K274" s="154">
        <v>9</v>
      </c>
      <c r="L274" s="154" t="s">
        <v>1310</v>
      </c>
      <c r="M274" s="154" t="s">
        <v>70</v>
      </c>
      <c r="N274" s="154" t="s">
        <v>1311</v>
      </c>
      <c r="O274" s="154" t="s">
        <v>824</v>
      </c>
      <c r="P274" s="154" t="str">
        <f t="shared" si="4"/>
        <v>JacobMace38119</v>
      </c>
    </row>
    <row r="275" spans="1:16" x14ac:dyDescent="0.2">
      <c r="A275" s="154">
        <v>192</v>
      </c>
      <c r="B275" s="154" t="s">
        <v>214</v>
      </c>
      <c r="C275" s="154" t="s">
        <v>381</v>
      </c>
      <c r="D275" s="155">
        <v>38703</v>
      </c>
      <c r="E275" s="154" t="s">
        <v>563</v>
      </c>
      <c r="F275" s="154" t="s">
        <v>12</v>
      </c>
      <c r="G275" s="154" t="s">
        <v>608</v>
      </c>
      <c r="H275" s="154" t="s">
        <v>608</v>
      </c>
      <c r="I275" s="154">
        <v>9</v>
      </c>
      <c r="J275" s="154" t="b">
        <v>1</v>
      </c>
      <c r="K275" s="154">
        <v>9</v>
      </c>
      <c r="L275" s="154" t="s">
        <v>1312</v>
      </c>
      <c r="M275" s="154" t="s">
        <v>568</v>
      </c>
      <c r="O275" s="154" t="s">
        <v>822</v>
      </c>
      <c r="P275" s="154" t="str">
        <f t="shared" si="4"/>
        <v>GriffithsMaddison38703</v>
      </c>
    </row>
    <row r="276" spans="1:16" x14ac:dyDescent="0.2">
      <c r="A276" s="154">
        <v>473</v>
      </c>
      <c r="B276" s="154" t="s">
        <v>147</v>
      </c>
      <c r="C276" s="154" t="s">
        <v>271</v>
      </c>
      <c r="D276" s="155">
        <v>40051</v>
      </c>
      <c r="E276" s="154" t="s">
        <v>557</v>
      </c>
      <c r="F276" s="154" t="s">
        <v>15</v>
      </c>
      <c r="G276" s="154" t="s">
        <v>590</v>
      </c>
      <c r="H276" s="154" t="s">
        <v>590</v>
      </c>
      <c r="I276" s="154">
        <v>9</v>
      </c>
      <c r="J276" s="154" t="b">
        <v>1</v>
      </c>
      <c r="K276" s="154">
        <v>9</v>
      </c>
      <c r="L276" s="154" t="s">
        <v>1064</v>
      </c>
      <c r="M276" s="154" t="s">
        <v>582</v>
      </c>
      <c r="N276" s="154" t="s">
        <v>1313</v>
      </c>
      <c r="O276" s="154" t="s">
        <v>824</v>
      </c>
      <c r="P276" s="154" t="str">
        <f t="shared" si="4"/>
        <v>OliverMaguire40051</v>
      </c>
    </row>
    <row r="277" spans="1:16" x14ac:dyDescent="0.2">
      <c r="A277" s="154">
        <v>414</v>
      </c>
      <c r="B277" s="154" t="s">
        <v>209</v>
      </c>
      <c r="C277" s="154" t="s">
        <v>407</v>
      </c>
      <c r="D277" s="155">
        <v>39032</v>
      </c>
      <c r="E277" s="154" t="s">
        <v>563</v>
      </c>
      <c r="F277" s="154" t="s">
        <v>12</v>
      </c>
      <c r="G277" s="154" t="s">
        <v>728</v>
      </c>
      <c r="H277" s="154" t="s">
        <v>728</v>
      </c>
      <c r="I277" s="154">
        <v>9</v>
      </c>
      <c r="J277" s="154" t="b">
        <v>1</v>
      </c>
      <c r="K277" s="154">
        <v>9</v>
      </c>
      <c r="L277" s="154" t="s">
        <v>1314</v>
      </c>
      <c r="M277" s="154" t="s">
        <v>561</v>
      </c>
      <c r="N277" s="154" t="s">
        <v>1315</v>
      </c>
      <c r="O277" s="154" t="s">
        <v>824</v>
      </c>
      <c r="P277" s="154" t="str">
        <f t="shared" si="4"/>
        <v>JessicaMantle39032</v>
      </c>
    </row>
    <row r="278" spans="1:16" x14ac:dyDescent="0.2">
      <c r="A278" s="154">
        <v>51</v>
      </c>
      <c r="B278" s="154" t="s">
        <v>225</v>
      </c>
      <c r="C278" s="154" t="s">
        <v>232</v>
      </c>
      <c r="D278" s="155">
        <v>37257</v>
      </c>
      <c r="E278" s="154" t="s">
        <v>563</v>
      </c>
      <c r="F278" s="154" t="s">
        <v>7</v>
      </c>
      <c r="G278" s="154" t="s">
        <v>583</v>
      </c>
      <c r="H278" s="154" t="s">
        <v>583</v>
      </c>
      <c r="I278" s="154">
        <v>22.5</v>
      </c>
      <c r="J278" s="154" t="b">
        <v>1</v>
      </c>
      <c r="K278" s="154">
        <v>22.5</v>
      </c>
      <c r="L278" s="154" t="s">
        <v>1316</v>
      </c>
      <c r="M278" s="154" t="s">
        <v>1317</v>
      </c>
      <c r="O278" s="154" t="s">
        <v>822</v>
      </c>
      <c r="P278" s="154" t="str">
        <f t="shared" si="4"/>
        <v>CaitlynMapps37257</v>
      </c>
    </row>
    <row r="279" spans="1:16" x14ac:dyDescent="0.2">
      <c r="A279" s="154">
        <v>311</v>
      </c>
      <c r="B279" s="154" t="s">
        <v>683</v>
      </c>
      <c r="C279" s="154" t="s">
        <v>329</v>
      </c>
      <c r="D279" s="155">
        <v>37107</v>
      </c>
      <c r="E279" s="154" t="s">
        <v>563</v>
      </c>
      <c r="F279" s="154" t="s">
        <v>7</v>
      </c>
      <c r="G279" s="154" t="s">
        <v>684</v>
      </c>
      <c r="H279" s="154" t="s">
        <v>684</v>
      </c>
      <c r="I279" s="154">
        <v>9</v>
      </c>
      <c r="J279" s="154" t="b">
        <v>1</v>
      </c>
      <c r="K279" s="154">
        <v>9</v>
      </c>
      <c r="L279" s="154" t="s">
        <v>1318</v>
      </c>
      <c r="M279" s="154" t="s">
        <v>620</v>
      </c>
      <c r="N279" s="154" t="s">
        <v>1319</v>
      </c>
      <c r="O279" s="154" t="s">
        <v>824</v>
      </c>
      <c r="P279" s="154" t="str">
        <f t="shared" si="4"/>
        <v>ChelseyMarsden37107</v>
      </c>
    </row>
    <row r="280" spans="1:16" x14ac:dyDescent="0.2">
      <c r="A280" s="154">
        <v>348</v>
      </c>
      <c r="B280" s="154" t="s">
        <v>219</v>
      </c>
      <c r="C280" s="154" t="s">
        <v>329</v>
      </c>
      <c r="D280" s="155">
        <v>38566</v>
      </c>
      <c r="E280" s="154" t="s">
        <v>563</v>
      </c>
      <c r="F280" s="154" t="s">
        <v>10</v>
      </c>
      <c r="G280" s="154" t="s">
        <v>574</v>
      </c>
      <c r="H280" s="154" t="s">
        <v>574</v>
      </c>
      <c r="I280" s="154">
        <v>9</v>
      </c>
      <c r="J280" s="154" t="b">
        <v>1</v>
      </c>
      <c r="K280" s="154">
        <v>9</v>
      </c>
      <c r="L280" s="154" t="s">
        <v>1320</v>
      </c>
      <c r="M280" s="154" t="s">
        <v>561</v>
      </c>
      <c r="N280" s="154" t="s">
        <v>1321</v>
      </c>
      <c r="O280" s="154" t="s">
        <v>824</v>
      </c>
      <c r="P280" s="154" t="str">
        <f t="shared" si="4"/>
        <v>BethanMarsden38566</v>
      </c>
    </row>
    <row r="281" spans="1:16" x14ac:dyDescent="0.2">
      <c r="A281" s="154">
        <v>181</v>
      </c>
      <c r="B281" s="154" t="s">
        <v>138</v>
      </c>
      <c r="C281" s="154" t="s">
        <v>638</v>
      </c>
      <c r="D281" s="155">
        <v>37342</v>
      </c>
      <c r="E281" s="154" t="s">
        <v>557</v>
      </c>
      <c r="F281" s="154" t="s">
        <v>23</v>
      </c>
      <c r="G281" s="154" t="s">
        <v>639</v>
      </c>
      <c r="H281" s="154" t="s">
        <v>639</v>
      </c>
      <c r="I281" s="154">
        <v>18</v>
      </c>
      <c r="J281" s="154" t="b">
        <v>1</v>
      </c>
      <c r="K281" s="154">
        <v>18</v>
      </c>
      <c r="L281" s="154" t="s">
        <v>1322</v>
      </c>
      <c r="M281" s="154" t="s">
        <v>1323</v>
      </c>
      <c r="N281" s="154" t="s">
        <v>1324</v>
      </c>
      <c r="O281" s="154" t="s">
        <v>824</v>
      </c>
      <c r="P281" s="154" t="str">
        <f t="shared" si="4"/>
        <v>BenMcintyre37342</v>
      </c>
    </row>
    <row r="282" spans="1:16" x14ac:dyDescent="0.2">
      <c r="A282" s="154">
        <v>580</v>
      </c>
      <c r="B282" s="154" t="s">
        <v>795</v>
      </c>
      <c r="C282" s="154" t="s">
        <v>638</v>
      </c>
      <c r="D282" s="155">
        <v>39342</v>
      </c>
      <c r="E282" s="154" t="s">
        <v>557</v>
      </c>
      <c r="F282" s="154" t="s">
        <v>15</v>
      </c>
      <c r="G282" s="154" t="s">
        <v>558</v>
      </c>
      <c r="H282" s="154" t="s">
        <v>558</v>
      </c>
      <c r="I282" s="154">
        <v>22.5</v>
      </c>
      <c r="J282" s="154" t="b">
        <v>1</v>
      </c>
      <c r="K282" s="154">
        <v>22.5</v>
      </c>
      <c r="L282" s="154" t="s">
        <v>1325</v>
      </c>
      <c r="M282" s="154" t="s">
        <v>1094</v>
      </c>
      <c r="N282" s="154" t="s">
        <v>1326</v>
      </c>
      <c r="O282" s="154" t="s">
        <v>824</v>
      </c>
      <c r="P282" s="154" t="str">
        <f t="shared" si="4"/>
        <v>FinnMcintyre39342</v>
      </c>
    </row>
    <row r="283" spans="1:16" x14ac:dyDescent="0.2">
      <c r="A283" s="154">
        <v>332</v>
      </c>
      <c r="B283" s="154" t="s">
        <v>689</v>
      </c>
      <c r="C283" s="154" t="s">
        <v>690</v>
      </c>
      <c r="D283" s="155">
        <v>39976</v>
      </c>
      <c r="E283" s="154" t="s">
        <v>563</v>
      </c>
      <c r="F283" s="154" t="s">
        <v>4</v>
      </c>
      <c r="G283" s="154" t="s">
        <v>575</v>
      </c>
      <c r="H283" s="154" t="s">
        <v>575</v>
      </c>
      <c r="I283" s="154">
        <v>9</v>
      </c>
      <c r="J283" s="154" t="b">
        <v>1</v>
      </c>
      <c r="K283" s="154">
        <v>9</v>
      </c>
      <c r="L283" s="154" t="s">
        <v>1327</v>
      </c>
      <c r="M283" s="154" t="s">
        <v>582</v>
      </c>
      <c r="N283" s="154" t="s">
        <v>1328</v>
      </c>
      <c r="O283" s="154" t="s">
        <v>824</v>
      </c>
      <c r="P283" s="154" t="str">
        <f t="shared" si="4"/>
        <v>SiennaMckenna39976</v>
      </c>
    </row>
    <row r="284" spans="1:16" x14ac:dyDescent="0.2">
      <c r="A284" s="154">
        <v>486</v>
      </c>
      <c r="B284" s="154" t="s">
        <v>750</v>
      </c>
      <c r="C284" s="154" t="s">
        <v>751</v>
      </c>
      <c r="D284" s="155">
        <v>37676</v>
      </c>
      <c r="E284" s="154" t="s">
        <v>557</v>
      </c>
      <c r="F284" s="154" t="s">
        <v>23</v>
      </c>
      <c r="G284" s="154" t="s">
        <v>574</v>
      </c>
      <c r="H284" s="154" t="s">
        <v>574</v>
      </c>
      <c r="I284" s="154">
        <v>9</v>
      </c>
      <c r="J284" s="154" t="b">
        <v>1</v>
      </c>
      <c r="K284" s="154">
        <v>9</v>
      </c>
      <c r="L284" s="154" t="s">
        <v>1329</v>
      </c>
      <c r="M284" s="154" t="s">
        <v>566</v>
      </c>
      <c r="N284" s="154" t="s">
        <v>1330</v>
      </c>
      <c r="O284" s="154" t="s">
        <v>824</v>
      </c>
      <c r="P284" s="154" t="str">
        <f t="shared" si="4"/>
        <v>SalmanMegag37676</v>
      </c>
    </row>
    <row r="285" spans="1:16" x14ac:dyDescent="0.2">
      <c r="A285" s="154">
        <v>129</v>
      </c>
      <c r="B285" s="154" t="s">
        <v>285</v>
      </c>
      <c r="C285" s="154" t="s">
        <v>216</v>
      </c>
      <c r="D285" s="155">
        <v>38318</v>
      </c>
      <c r="E285" s="154" t="s">
        <v>563</v>
      </c>
      <c r="F285" s="154" t="s">
        <v>10</v>
      </c>
      <c r="G285" s="154" t="s">
        <v>571</v>
      </c>
      <c r="H285" s="154" t="s">
        <v>571</v>
      </c>
      <c r="I285" s="154">
        <v>9</v>
      </c>
      <c r="J285" s="154" t="b">
        <v>1</v>
      </c>
      <c r="K285" s="154">
        <v>9</v>
      </c>
      <c r="L285" s="154" t="s">
        <v>1331</v>
      </c>
      <c r="M285" s="154" t="s">
        <v>561</v>
      </c>
      <c r="O285" s="154" t="s">
        <v>822</v>
      </c>
      <c r="P285" s="154" t="str">
        <f t="shared" si="4"/>
        <v>HancockMegan38318</v>
      </c>
    </row>
    <row r="286" spans="1:16" x14ac:dyDescent="0.2">
      <c r="A286" s="154">
        <v>223</v>
      </c>
      <c r="B286" s="154" t="s">
        <v>258</v>
      </c>
      <c r="C286" s="154" t="s">
        <v>259</v>
      </c>
      <c r="D286" s="155">
        <v>37278</v>
      </c>
      <c r="E286" s="154" t="s">
        <v>557</v>
      </c>
      <c r="F286" s="154" t="s">
        <v>23</v>
      </c>
      <c r="G286" s="154" t="s">
        <v>583</v>
      </c>
      <c r="H286" s="154" t="s">
        <v>583</v>
      </c>
      <c r="I286" s="154">
        <v>9</v>
      </c>
      <c r="J286" s="154" t="b">
        <v>1</v>
      </c>
      <c r="K286" s="154">
        <v>9</v>
      </c>
      <c r="L286" s="154" t="s">
        <v>1332</v>
      </c>
      <c r="M286" s="154" t="s">
        <v>71</v>
      </c>
      <c r="O286" s="154" t="s">
        <v>822</v>
      </c>
      <c r="P286" s="154" t="str">
        <f t="shared" si="4"/>
        <v>MarkMellor37278</v>
      </c>
    </row>
    <row r="287" spans="1:16" x14ac:dyDescent="0.2">
      <c r="A287" s="154">
        <v>511</v>
      </c>
      <c r="B287" s="154" t="s">
        <v>358</v>
      </c>
      <c r="C287" s="154" t="s">
        <v>359</v>
      </c>
      <c r="D287" s="155">
        <v>37610</v>
      </c>
      <c r="E287" s="154" t="s">
        <v>557</v>
      </c>
      <c r="F287" s="154" t="s">
        <v>23</v>
      </c>
      <c r="G287" s="154" t="s">
        <v>571</v>
      </c>
      <c r="H287" s="154" t="s">
        <v>571</v>
      </c>
      <c r="I287" s="154">
        <v>18</v>
      </c>
      <c r="J287" s="154" t="b">
        <v>1</v>
      </c>
      <c r="K287" s="154">
        <v>18</v>
      </c>
      <c r="L287" s="154" t="s">
        <v>1333</v>
      </c>
      <c r="M287" s="154" t="s">
        <v>1162</v>
      </c>
      <c r="N287" s="154" t="s">
        <v>1334</v>
      </c>
      <c r="O287" s="154" t="s">
        <v>824</v>
      </c>
      <c r="P287" s="154" t="str">
        <f t="shared" si="4"/>
        <v>GarinMeredith37610</v>
      </c>
    </row>
    <row r="288" spans="1:16" x14ac:dyDescent="0.2">
      <c r="A288" s="154">
        <v>420</v>
      </c>
      <c r="B288" s="154" t="s">
        <v>352</v>
      </c>
      <c r="C288" s="154" t="s">
        <v>730</v>
      </c>
      <c r="D288" s="155">
        <v>37384</v>
      </c>
      <c r="E288" s="154" t="s">
        <v>557</v>
      </c>
      <c r="F288" s="154" t="s">
        <v>23</v>
      </c>
      <c r="I288" s="154">
        <v>9</v>
      </c>
      <c r="J288" s="154" t="b">
        <v>1</v>
      </c>
      <c r="K288" s="154">
        <v>9</v>
      </c>
      <c r="L288" s="154" t="s">
        <v>1335</v>
      </c>
      <c r="M288" s="154" t="s">
        <v>576</v>
      </c>
      <c r="N288" s="154" t="s">
        <v>1336</v>
      </c>
      <c r="O288" s="154" t="s">
        <v>824</v>
      </c>
      <c r="P288" s="154" t="str">
        <f t="shared" si="4"/>
        <v>BENMILES37384</v>
      </c>
    </row>
    <row r="289" spans="1:16" x14ac:dyDescent="0.2">
      <c r="A289" s="154">
        <v>80</v>
      </c>
      <c r="B289" s="154" t="s">
        <v>222</v>
      </c>
      <c r="C289" s="154" t="s">
        <v>337</v>
      </c>
      <c r="D289" s="155">
        <v>38526</v>
      </c>
      <c r="E289" s="154" t="s">
        <v>563</v>
      </c>
      <c r="F289" s="154" t="s">
        <v>10</v>
      </c>
      <c r="G289" s="154" t="s">
        <v>575</v>
      </c>
      <c r="H289" s="154" t="s">
        <v>575</v>
      </c>
      <c r="I289" s="154">
        <v>18</v>
      </c>
      <c r="J289" s="154" t="b">
        <v>1</v>
      </c>
      <c r="K289" s="154">
        <v>18</v>
      </c>
      <c r="L289" s="154" t="s">
        <v>1337</v>
      </c>
      <c r="M289" s="154" t="s">
        <v>840</v>
      </c>
      <c r="O289" s="154" t="s">
        <v>822</v>
      </c>
      <c r="P289" s="154" t="str">
        <f t="shared" si="4"/>
        <v>JenkinsMillie38526</v>
      </c>
    </row>
    <row r="290" spans="1:16" x14ac:dyDescent="0.2">
      <c r="A290" s="154">
        <v>567</v>
      </c>
      <c r="B290" s="154" t="s">
        <v>789</v>
      </c>
      <c r="C290" s="154" t="s">
        <v>337</v>
      </c>
      <c r="D290" s="155">
        <v>39398</v>
      </c>
      <c r="E290" s="154" t="s">
        <v>563</v>
      </c>
      <c r="F290" s="154" t="s">
        <v>4</v>
      </c>
      <c r="G290" s="154" t="s">
        <v>574</v>
      </c>
      <c r="H290" s="154" t="s">
        <v>574</v>
      </c>
      <c r="I290" s="154">
        <v>9</v>
      </c>
      <c r="J290" s="154" t="b">
        <v>1</v>
      </c>
      <c r="K290" s="154">
        <v>9</v>
      </c>
      <c r="L290" s="154" t="s">
        <v>1203</v>
      </c>
      <c r="M290" s="154" t="s">
        <v>566</v>
      </c>
      <c r="O290" s="154" t="s">
        <v>822</v>
      </c>
      <c r="P290" s="154" t="str">
        <f t="shared" si="4"/>
        <v>GoldMillie39398</v>
      </c>
    </row>
    <row r="291" spans="1:16" x14ac:dyDescent="0.2">
      <c r="A291" s="154">
        <v>582</v>
      </c>
      <c r="B291" s="154" t="s">
        <v>463</v>
      </c>
      <c r="C291" s="154" t="s">
        <v>796</v>
      </c>
      <c r="D291" s="155">
        <v>39045</v>
      </c>
      <c r="E291" s="154" t="s">
        <v>563</v>
      </c>
      <c r="F291" s="154" t="s">
        <v>12</v>
      </c>
      <c r="G291" s="154" t="s">
        <v>575</v>
      </c>
      <c r="H291" s="154" t="s">
        <v>575</v>
      </c>
      <c r="I291" s="154">
        <v>18</v>
      </c>
      <c r="J291" s="154" t="b">
        <v>1</v>
      </c>
      <c r="K291" s="154">
        <v>18</v>
      </c>
      <c r="L291" s="154" t="s">
        <v>1338</v>
      </c>
      <c r="M291" s="154" t="s">
        <v>840</v>
      </c>
      <c r="N291" s="154" t="s">
        <v>1339</v>
      </c>
      <c r="O291" s="154" t="s">
        <v>822</v>
      </c>
      <c r="P291" s="154" t="str">
        <f t="shared" si="4"/>
        <v>HollieMillinship39045</v>
      </c>
    </row>
    <row r="292" spans="1:16" x14ac:dyDescent="0.2">
      <c r="A292" s="154">
        <v>212</v>
      </c>
      <c r="B292" s="154" t="s">
        <v>198</v>
      </c>
      <c r="C292" s="154" t="s">
        <v>344</v>
      </c>
      <c r="D292" s="155">
        <v>38950</v>
      </c>
      <c r="E292" s="154" t="s">
        <v>563</v>
      </c>
      <c r="F292" s="154" t="s">
        <v>12</v>
      </c>
      <c r="G292" s="154" t="s">
        <v>580</v>
      </c>
      <c r="H292" s="154" t="s">
        <v>580</v>
      </c>
      <c r="I292" s="154">
        <v>45</v>
      </c>
      <c r="J292" s="154" t="b">
        <v>1</v>
      </c>
      <c r="K292" s="154">
        <v>45</v>
      </c>
      <c r="L292" s="154" t="s">
        <v>1340</v>
      </c>
      <c r="M292" s="154" t="s">
        <v>1341</v>
      </c>
      <c r="N292" s="154" t="s">
        <v>1342</v>
      </c>
      <c r="O292" s="154" t="s">
        <v>824</v>
      </c>
      <c r="P292" s="154" t="str">
        <f t="shared" si="4"/>
        <v>EllaMitchell38950</v>
      </c>
    </row>
    <row r="293" spans="1:16" x14ac:dyDescent="0.2">
      <c r="A293" s="154">
        <v>121</v>
      </c>
      <c r="B293" s="154" t="s">
        <v>621</v>
      </c>
      <c r="C293" s="154" t="s">
        <v>303</v>
      </c>
      <c r="D293" s="155">
        <v>39391</v>
      </c>
      <c r="E293" s="154" t="s">
        <v>557</v>
      </c>
      <c r="F293" s="154" t="s">
        <v>15</v>
      </c>
      <c r="G293" s="154" t="s">
        <v>590</v>
      </c>
      <c r="H293" s="154" t="s">
        <v>590</v>
      </c>
      <c r="I293" s="154">
        <v>18</v>
      </c>
      <c r="J293" s="154" t="b">
        <v>1</v>
      </c>
      <c r="K293" s="154">
        <v>27</v>
      </c>
      <c r="L293" s="154" t="s">
        <v>1343</v>
      </c>
      <c r="M293" s="154" t="s">
        <v>1344</v>
      </c>
      <c r="O293" s="154" t="s">
        <v>822</v>
      </c>
      <c r="P293" s="154" t="str">
        <f t="shared" si="4"/>
        <v>Thomas HowardMolloy39391</v>
      </c>
    </row>
    <row r="294" spans="1:16" x14ac:dyDescent="0.2">
      <c r="A294" s="154">
        <v>64</v>
      </c>
      <c r="B294" s="154" t="s">
        <v>491</v>
      </c>
      <c r="C294" s="154" t="s">
        <v>160</v>
      </c>
      <c r="D294" s="155">
        <v>38734</v>
      </c>
      <c r="E294" s="154" t="s">
        <v>563</v>
      </c>
      <c r="F294" s="154" t="s">
        <v>12</v>
      </c>
      <c r="G294" s="154" t="s">
        <v>574</v>
      </c>
      <c r="H294" s="154" t="s">
        <v>574</v>
      </c>
      <c r="I294" s="154">
        <v>22.5</v>
      </c>
      <c r="J294" s="154" t="b">
        <v>1</v>
      </c>
      <c r="K294" s="154">
        <v>22.5</v>
      </c>
      <c r="L294" s="154" t="s">
        <v>1345</v>
      </c>
      <c r="M294" s="154" t="s">
        <v>1317</v>
      </c>
      <c r="N294" s="154" t="s">
        <v>1346</v>
      </c>
      <c r="O294" s="154" t="s">
        <v>824</v>
      </c>
      <c r="P294" s="154" t="str">
        <f t="shared" si="4"/>
        <v>FrancescaMorgan38734</v>
      </c>
    </row>
    <row r="295" spans="1:16" x14ac:dyDescent="0.2">
      <c r="A295" s="154">
        <v>308</v>
      </c>
      <c r="B295" s="154" t="s">
        <v>372</v>
      </c>
      <c r="C295" s="154" t="s">
        <v>160</v>
      </c>
      <c r="D295" s="155">
        <v>37922</v>
      </c>
      <c r="E295" s="154" t="s">
        <v>557</v>
      </c>
      <c r="F295" s="154" t="s">
        <v>0</v>
      </c>
      <c r="G295" s="154" t="s">
        <v>571</v>
      </c>
      <c r="H295" s="154" t="s">
        <v>571</v>
      </c>
      <c r="I295" s="154">
        <v>9</v>
      </c>
      <c r="J295" s="154" t="b">
        <v>1</v>
      </c>
      <c r="K295" s="154">
        <v>9</v>
      </c>
      <c r="L295" s="154" t="s">
        <v>1347</v>
      </c>
      <c r="M295" s="154" t="s">
        <v>559</v>
      </c>
      <c r="N295" s="154" t="s">
        <v>1348</v>
      </c>
      <c r="O295" s="154" t="s">
        <v>824</v>
      </c>
      <c r="P295" s="154" t="str">
        <f t="shared" si="4"/>
        <v>LlienMorgan37922</v>
      </c>
    </row>
    <row r="296" spans="1:16" x14ac:dyDescent="0.2">
      <c r="A296" s="154">
        <v>379</v>
      </c>
      <c r="B296" s="154" t="s">
        <v>205</v>
      </c>
      <c r="C296" s="154" t="s">
        <v>160</v>
      </c>
      <c r="D296" s="155">
        <v>39040</v>
      </c>
      <c r="E296" s="154" t="s">
        <v>563</v>
      </c>
      <c r="F296" s="154" t="s">
        <v>12</v>
      </c>
      <c r="G296" s="154" t="s">
        <v>558</v>
      </c>
      <c r="H296" s="154" t="s">
        <v>558</v>
      </c>
      <c r="I296" s="154">
        <v>18</v>
      </c>
      <c r="J296" s="154" t="b">
        <v>1</v>
      </c>
      <c r="K296" s="154">
        <v>18</v>
      </c>
      <c r="L296" s="154" t="s">
        <v>1349</v>
      </c>
      <c r="M296" s="154" t="s">
        <v>1274</v>
      </c>
      <c r="N296" s="154" t="s">
        <v>1350</v>
      </c>
      <c r="O296" s="154" t="s">
        <v>824</v>
      </c>
      <c r="P296" s="154" t="str">
        <f t="shared" si="4"/>
        <v>CarysMorgan39040</v>
      </c>
    </row>
    <row r="297" spans="1:16" x14ac:dyDescent="0.2">
      <c r="A297" s="154">
        <v>480</v>
      </c>
      <c r="B297" s="154" t="s">
        <v>175</v>
      </c>
      <c r="C297" s="154" t="s">
        <v>160</v>
      </c>
      <c r="D297" s="155">
        <v>38329</v>
      </c>
      <c r="E297" s="154" t="s">
        <v>557</v>
      </c>
      <c r="F297" s="154" t="s">
        <v>0</v>
      </c>
      <c r="G297" s="154" t="s">
        <v>633</v>
      </c>
      <c r="H297" s="154" t="s">
        <v>633</v>
      </c>
      <c r="I297" s="154">
        <v>9</v>
      </c>
      <c r="J297" s="154" t="b">
        <v>1</v>
      </c>
      <c r="K297" s="154">
        <v>9</v>
      </c>
      <c r="L297" s="154" t="s">
        <v>1351</v>
      </c>
      <c r="M297" s="154" t="s">
        <v>566</v>
      </c>
      <c r="N297" s="154" t="s">
        <v>1352</v>
      </c>
      <c r="O297" s="154" t="s">
        <v>824</v>
      </c>
      <c r="P297" s="154" t="str">
        <f t="shared" si="4"/>
        <v>MatthewMorgan38329</v>
      </c>
    </row>
    <row r="298" spans="1:16" x14ac:dyDescent="0.2">
      <c r="A298" s="154">
        <v>482</v>
      </c>
      <c r="B298" s="154" t="s">
        <v>165</v>
      </c>
      <c r="C298" s="154" t="s">
        <v>160</v>
      </c>
      <c r="D298" s="155">
        <v>38246</v>
      </c>
      <c r="E298" s="154" t="s">
        <v>557</v>
      </c>
      <c r="F298" s="154" t="s">
        <v>0</v>
      </c>
      <c r="G298" s="154" t="s">
        <v>575</v>
      </c>
      <c r="H298" s="154" t="s">
        <v>575</v>
      </c>
      <c r="I298" s="154">
        <v>22.5</v>
      </c>
      <c r="J298" s="154" t="b">
        <v>1</v>
      </c>
      <c r="K298" s="154">
        <v>22.5</v>
      </c>
      <c r="L298" s="154" t="s">
        <v>1353</v>
      </c>
      <c r="M298" s="154" t="s">
        <v>1354</v>
      </c>
      <c r="O298" s="154" t="s">
        <v>822</v>
      </c>
      <c r="P298" s="154" t="str">
        <f t="shared" si="4"/>
        <v>Keen WilliamsMorgan38246</v>
      </c>
    </row>
    <row r="299" spans="1:16" x14ac:dyDescent="0.2">
      <c r="A299" s="154">
        <v>573</v>
      </c>
      <c r="B299" s="154" t="s">
        <v>208</v>
      </c>
      <c r="C299" s="154" t="s">
        <v>160</v>
      </c>
      <c r="D299" s="155">
        <v>37270</v>
      </c>
      <c r="E299" s="154" t="s">
        <v>563</v>
      </c>
      <c r="F299" s="154" t="s">
        <v>7</v>
      </c>
      <c r="G299" s="154" t="s">
        <v>583</v>
      </c>
      <c r="H299" s="154" t="s">
        <v>583</v>
      </c>
      <c r="I299" s="154">
        <v>18</v>
      </c>
      <c r="J299" s="154" t="b">
        <v>1</v>
      </c>
      <c r="K299" s="154">
        <v>18</v>
      </c>
      <c r="L299" s="154" t="s">
        <v>1355</v>
      </c>
      <c r="M299" s="154" t="s">
        <v>1356</v>
      </c>
      <c r="N299" s="154" t="s">
        <v>1357</v>
      </c>
      <c r="O299" s="154" t="s">
        <v>824</v>
      </c>
      <c r="P299" s="154" t="str">
        <f t="shared" si="4"/>
        <v>GraceMorgan37270</v>
      </c>
    </row>
    <row r="300" spans="1:16" x14ac:dyDescent="0.2">
      <c r="A300" s="154">
        <v>574</v>
      </c>
      <c r="B300" s="154" t="s">
        <v>239</v>
      </c>
      <c r="C300" s="154" t="s">
        <v>160</v>
      </c>
      <c r="D300" s="155">
        <v>38096</v>
      </c>
      <c r="E300" s="154" t="s">
        <v>563</v>
      </c>
      <c r="F300" s="154" t="s">
        <v>10</v>
      </c>
      <c r="G300" s="154" t="s">
        <v>583</v>
      </c>
      <c r="H300" s="154" t="s">
        <v>583</v>
      </c>
      <c r="I300" s="154">
        <v>18</v>
      </c>
      <c r="J300" s="154" t="b">
        <v>1</v>
      </c>
      <c r="K300" s="154">
        <v>18</v>
      </c>
      <c r="L300" s="154" t="s">
        <v>1355</v>
      </c>
      <c r="M300" s="154" t="s">
        <v>1356</v>
      </c>
      <c r="N300" s="154" t="s">
        <v>1358</v>
      </c>
      <c r="O300" s="154" t="s">
        <v>824</v>
      </c>
      <c r="P300" s="154" t="str">
        <f t="shared" si="4"/>
        <v>IsabelMorgan38096</v>
      </c>
    </row>
    <row r="301" spans="1:16" x14ac:dyDescent="0.2">
      <c r="A301" s="154">
        <v>597</v>
      </c>
      <c r="B301" s="154" t="s">
        <v>159</v>
      </c>
      <c r="C301" s="154" t="s">
        <v>160</v>
      </c>
      <c r="D301" s="155">
        <v>38349</v>
      </c>
      <c r="E301" s="154" t="s">
        <v>557</v>
      </c>
      <c r="F301" s="154" t="s">
        <v>0</v>
      </c>
      <c r="G301" s="154" t="s">
        <v>558</v>
      </c>
      <c r="H301" s="154" t="s">
        <v>558</v>
      </c>
      <c r="I301" s="154">
        <v>22.5</v>
      </c>
      <c r="J301" s="154" t="b">
        <v>1</v>
      </c>
      <c r="K301" s="154">
        <v>22.5</v>
      </c>
      <c r="L301" s="154" t="s">
        <v>1359</v>
      </c>
      <c r="M301" s="154" t="s">
        <v>987</v>
      </c>
      <c r="N301" s="154" t="s">
        <v>1360</v>
      </c>
      <c r="O301" s="154" t="s">
        <v>824</v>
      </c>
      <c r="P301" s="154" t="str">
        <f t="shared" si="4"/>
        <v>DylanMorgan38349</v>
      </c>
    </row>
    <row r="302" spans="1:16" x14ac:dyDescent="0.2">
      <c r="A302" s="154">
        <v>468</v>
      </c>
      <c r="B302" s="154" t="s">
        <v>300</v>
      </c>
      <c r="C302" s="154" t="s">
        <v>744</v>
      </c>
      <c r="D302" s="155">
        <v>36935</v>
      </c>
      <c r="E302" s="154" t="s">
        <v>557</v>
      </c>
      <c r="F302" s="154" t="s">
        <v>23</v>
      </c>
      <c r="G302" s="154" t="s">
        <v>569</v>
      </c>
      <c r="H302" s="154" t="s">
        <v>569</v>
      </c>
      <c r="I302" s="154">
        <v>18</v>
      </c>
      <c r="J302" s="154" t="b">
        <v>1</v>
      </c>
      <c r="K302" s="154">
        <v>18</v>
      </c>
      <c r="L302" s="154" t="s">
        <v>1361</v>
      </c>
      <c r="M302" s="154" t="s">
        <v>926</v>
      </c>
      <c r="O302" s="154" t="s">
        <v>822</v>
      </c>
      <c r="P302" s="154" t="str">
        <f t="shared" si="4"/>
        <v>CaiMorgan Roberts36935</v>
      </c>
    </row>
    <row r="303" spans="1:16" x14ac:dyDescent="0.2">
      <c r="A303" s="154">
        <v>337</v>
      </c>
      <c r="B303" s="154" t="s">
        <v>233</v>
      </c>
      <c r="C303" s="154" t="s">
        <v>234</v>
      </c>
      <c r="D303" s="155">
        <v>37664</v>
      </c>
      <c r="E303" s="154" t="s">
        <v>563</v>
      </c>
      <c r="F303" s="154" t="s">
        <v>7</v>
      </c>
      <c r="G303" s="154" t="s">
        <v>558</v>
      </c>
      <c r="H303" s="154" t="s">
        <v>558</v>
      </c>
      <c r="I303" s="154">
        <v>18</v>
      </c>
      <c r="J303" s="154" t="b">
        <v>1</v>
      </c>
      <c r="K303" s="154">
        <v>18</v>
      </c>
      <c r="L303" s="154" t="s">
        <v>1362</v>
      </c>
      <c r="M303" s="154" t="s">
        <v>1162</v>
      </c>
      <c r="O303" s="154" t="s">
        <v>822</v>
      </c>
      <c r="P303" s="154" t="str">
        <f t="shared" si="4"/>
        <v>MaceyMorris37664</v>
      </c>
    </row>
    <row r="304" spans="1:16" x14ac:dyDescent="0.2">
      <c r="A304" s="154">
        <v>437</v>
      </c>
      <c r="B304" s="154" t="s">
        <v>410</v>
      </c>
      <c r="C304" s="154" t="s">
        <v>234</v>
      </c>
      <c r="D304" s="155">
        <v>39314</v>
      </c>
      <c r="E304" s="154" t="s">
        <v>557</v>
      </c>
      <c r="F304" s="154" t="s">
        <v>14</v>
      </c>
      <c r="G304" s="154" t="s">
        <v>558</v>
      </c>
      <c r="H304" s="154" t="s">
        <v>558</v>
      </c>
      <c r="I304" s="154">
        <v>9</v>
      </c>
      <c r="J304" s="154" t="b">
        <v>1</v>
      </c>
      <c r="K304" s="154">
        <v>9</v>
      </c>
      <c r="L304" s="154" t="s">
        <v>1363</v>
      </c>
      <c r="M304" s="154" t="s">
        <v>561</v>
      </c>
      <c r="N304" s="154" t="s">
        <v>1364</v>
      </c>
      <c r="O304" s="154" t="s">
        <v>824</v>
      </c>
      <c r="P304" s="154" t="str">
        <f t="shared" si="4"/>
        <v>JensonMorris39314</v>
      </c>
    </row>
    <row r="305" spans="1:16" x14ac:dyDescent="0.2">
      <c r="A305" s="154">
        <v>558</v>
      </c>
      <c r="B305" s="154" t="s">
        <v>332</v>
      </c>
      <c r="C305" s="154" t="s">
        <v>234</v>
      </c>
      <c r="D305" s="155">
        <v>39025</v>
      </c>
      <c r="E305" s="154" t="s">
        <v>557</v>
      </c>
      <c r="F305" s="154" t="s">
        <v>14</v>
      </c>
      <c r="G305" s="154" t="s">
        <v>558</v>
      </c>
      <c r="H305" s="154" t="s">
        <v>558</v>
      </c>
      <c r="I305" s="154">
        <v>9</v>
      </c>
      <c r="J305" s="154" t="b">
        <v>1</v>
      </c>
      <c r="K305" s="154">
        <v>9</v>
      </c>
      <c r="L305" s="154" t="s">
        <v>1365</v>
      </c>
      <c r="M305" s="154" t="s">
        <v>560</v>
      </c>
      <c r="N305" s="154" t="s">
        <v>1366</v>
      </c>
      <c r="O305" s="154" t="s">
        <v>824</v>
      </c>
      <c r="P305" s="154" t="str">
        <f t="shared" si="4"/>
        <v>EvanMorris39025</v>
      </c>
    </row>
    <row r="306" spans="1:16" x14ac:dyDescent="0.2">
      <c r="A306" s="154">
        <v>560</v>
      </c>
      <c r="B306" s="154" t="s">
        <v>785</v>
      </c>
      <c r="C306" s="154" t="s">
        <v>786</v>
      </c>
      <c r="D306" s="155">
        <v>37094</v>
      </c>
      <c r="E306" s="154" t="s">
        <v>557</v>
      </c>
      <c r="F306" s="154" t="s">
        <v>23</v>
      </c>
      <c r="G306" s="154" t="s">
        <v>574</v>
      </c>
      <c r="H306" s="154" t="s">
        <v>574</v>
      </c>
      <c r="I306" s="154">
        <v>9</v>
      </c>
      <c r="J306" s="154" t="b">
        <v>1</v>
      </c>
      <c r="K306" s="154">
        <v>9</v>
      </c>
      <c r="L306" s="154" t="s">
        <v>1367</v>
      </c>
      <c r="M306" s="154" t="s">
        <v>582</v>
      </c>
      <c r="N306" s="154" t="s">
        <v>1368</v>
      </c>
      <c r="O306" s="154" t="s">
        <v>824</v>
      </c>
      <c r="P306" s="154" t="str">
        <f t="shared" si="4"/>
        <v>JayMorse37094</v>
      </c>
    </row>
    <row r="307" spans="1:16" x14ac:dyDescent="0.2">
      <c r="A307" s="154">
        <v>354</v>
      </c>
      <c r="B307" s="154" t="s">
        <v>154</v>
      </c>
      <c r="C307" s="154" t="s">
        <v>248</v>
      </c>
      <c r="D307" s="155">
        <v>37145</v>
      </c>
      <c r="E307" s="154" t="s">
        <v>557</v>
      </c>
      <c r="F307" s="154" t="s">
        <v>23</v>
      </c>
      <c r="G307" s="154" t="s">
        <v>583</v>
      </c>
      <c r="H307" s="154" t="s">
        <v>583</v>
      </c>
      <c r="I307" s="154">
        <v>18</v>
      </c>
      <c r="J307" s="154" t="b">
        <v>1</v>
      </c>
      <c r="K307" s="154">
        <v>18</v>
      </c>
      <c r="L307" s="154" t="s">
        <v>1369</v>
      </c>
      <c r="M307" s="154" t="s">
        <v>1356</v>
      </c>
      <c r="N307" s="154" t="s">
        <v>1370</v>
      </c>
      <c r="O307" s="154" t="s">
        <v>824</v>
      </c>
      <c r="P307" s="154" t="str">
        <f t="shared" si="4"/>
        <v>DanielMurathodzic37145</v>
      </c>
    </row>
    <row r="308" spans="1:16" x14ac:dyDescent="0.2">
      <c r="A308" s="154">
        <v>510</v>
      </c>
      <c r="B308" s="154" t="s">
        <v>624</v>
      </c>
      <c r="C308" s="154" t="s">
        <v>625</v>
      </c>
      <c r="D308" s="155">
        <v>39665</v>
      </c>
      <c r="E308" s="154" t="s">
        <v>563</v>
      </c>
      <c r="F308" s="154" t="s">
        <v>4</v>
      </c>
      <c r="G308" s="154" t="s">
        <v>626</v>
      </c>
      <c r="H308" s="154" t="s">
        <v>626</v>
      </c>
      <c r="I308" s="154">
        <v>18</v>
      </c>
      <c r="J308" s="154" t="b">
        <v>1</v>
      </c>
      <c r="K308" s="154">
        <v>18</v>
      </c>
      <c r="L308" s="154" t="s">
        <v>1371</v>
      </c>
      <c r="M308" s="154" t="s">
        <v>840</v>
      </c>
      <c r="N308" s="154" t="s">
        <v>1372</v>
      </c>
      <c r="O308" s="154" t="s">
        <v>824</v>
      </c>
      <c r="P308" s="154" t="str">
        <f t="shared" si="4"/>
        <v>ElanaMurray39665</v>
      </c>
    </row>
    <row r="309" spans="1:16" x14ac:dyDescent="0.2">
      <c r="A309" s="154">
        <v>113</v>
      </c>
      <c r="B309" s="154" t="s">
        <v>450</v>
      </c>
      <c r="C309" s="154" t="s">
        <v>617</v>
      </c>
      <c r="D309" s="155">
        <v>39040</v>
      </c>
      <c r="E309" s="154" t="s">
        <v>557</v>
      </c>
      <c r="F309" s="154" t="s">
        <v>14</v>
      </c>
      <c r="G309" s="154" t="s">
        <v>574</v>
      </c>
      <c r="H309" s="154" t="s">
        <v>574</v>
      </c>
      <c r="I309" s="154">
        <v>9</v>
      </c>
      <c r="J309" s="154" t="b">
        <v>1</v>
      </c>
      <c r="K309" s="154">
        <v>9</v>
      </c>
      <c r="L309" s="154" t="s">
        <v>1373</v>
      </c>
      <c r="M309" s="154" t="s">
        <v>840</v>
      </c>
      <c r="N309" s="154" t="s">
        <v>1374</v>
      </c>
      <c r="O309" s="154" t="s">
        <v>824</v>
      </c>
      <c r="P309" s="154" t="str">
        <f t="shared" si="4"/>
        <v>KingMusa39040</v>
      </c>
    </row>
    <row r="310" spans="1:16" x14ac:dyDescent="0.2">
      <c r="A310" s="154">
        <v>364</v>
      </c>
      <c r="B310" s="154" t="s">
        <v>499</v>
      </c>
      <c r="C310" s="154" t="s">
        <v>500</v>
      </c>
      <c r="D310" s="155">
        <v>38616</v>
      </c>
      <c r="E310" s="154" t="s">
        <v>563</v>
      </c>
      <c r="F310" s="154" t="s">
        <v>12</v>
      </c>
      <c r="G310" s="154" t="s">
        <v>583</v>
      </c>
      <c r="H310" s="154" t="s">
        <v>583</v>
      </c>
      <c r="I310" s="154">
        <v>9</v>
      </c>
      <c r="J310" s="154" t="b">
        <v>1</v>
      </c>
      <c r="K310" s="154">
        <v>9</v>
      </c>
      <c r="L310" s="154" t="s">
        <v>1375</v>
      </c>
      <c r="M310" s="154" t="s">
        <v>566</v>
      </c>
      <c r="N310" s="154" t="s">
        <v>1376</v>
      </c>
      <c r="O310" s="154" t="s">
        <v>824</v>
      </c>
      <c r="P310" s="154" t="str">
        <f t="shared" si="4"/>
        <v>taranathan38616</v>
      </c>
    </row>
    <row r="311" spans="1:16" x14ac:dyDescent="0.2">
      <c r="A311" s="154">
        <v>362</v>
      </c>
      <c r="B311" s="154" t="s">
        <v>251</v>
      </c>
      <c r="C311" s="154" t="s">
        <v>702</v>
      </c>
      <c r="D311" s="155">
        <v>40038</v>
      </c>
      <c r="E311" s="154" t="s">
        <v>557</v>
      </c>
      <c r="F311" s="154" t="s">
        <v>15</v>
      </c>
      <c r="G311" s="154" t="s">
        <v>626</v>
      </c>
      <c r="H311" s="154" t="s">
        <v>626</v>
      </c>
      <c r="I311" s="154">
        <v>18</v>
      </c>
      <c r="J311" s="154" t="b">
        <v>1</v>
      </c>
      <c r="K311" s="154">
        <v>18</v>
      </c>
      <c r="L311" s="154" t="s">
        <v>1375</v>
      </c>
      <c r="M311" s="154" t="s">
        <v>1377</v>
      </c>
      <c r="N311" s="154" t="s">
        <v>1378</v>
      </c>
      <c r="O311" s="154" t="s">
        <v>824</v>
      </c>
      <c r="P311" s="154" t="str">
        <f t="shared" si="4"/>
        <v>AaronNathon40038</v>
      </c>
    </row>
    <row r="312" spans="1:16" x14ac:dyDescent="0.2">
      <c r="A312" s="154">
        <v>479</v>
      </c>
      <c r="B312" s="154" t="s">
        <v>137</v>
      </c>
      <c r="C312" s="154" t="s">
        <v>748</v>
      </c>
      <c r="D312" s="155">
        <v>38885</v>
      </c>
      <c r="E312" s="154" t="s">
        <v>557</v>
      </c>
      <c r="F312" s="154" t="s">
        <v>14</v>
      </c>
      <c r="G312" s="154" t="s">
        <v>583</v>
      </c>
      <c r="H312" s="154" t="s">
        <v>583</v>
      </c>
      <c r="I312" s="154">
        <v>9</v>
      </c>
      <c r="J312" s="154" t="b">
        <v>1</v>
      </c>
      <c r="K312" s="154">
        <v>9</v>
      </c>
      <c r="L312" s="154" t="s">
        <v>1379</v>
      </c>
      <c r="M312" s="154" t="s">
        <v>561</v>
      </c>
      <c r="N312" s="154" t="s">
        <v>1380</v>
      </c>
      <c r="O312" s="154" t="s">
        <v>824</v>
      </c>
      <c r="P312" s="154" t="str">
        <f t="shared" si="4"/>
        <v>SamNeale38885</v>
      </c>
    </row>
    <row r="313" spans="1:16" x14ac:dyDescent="0.2">
      <c r="A313" s="154">
        <v>592</v>
      </c>
      <c r="B313" s="154" t="s">
        <v>133</v>
      </c>
      <c r="C313" s="154" t="s">
        <v>376</v>
      </c>
      <c r="D313" s="155">
        <v>38831</v>
      </c>
      <c r="E313" s="154" t="s">
        <v>557</v>
      </c>
      <c r="F313" s="154" t="s">
        <v>14</v>
      </c>
      <c r="G313" s="154" t="s">
        <v>558</v>
      </c>
      <c r="H313" s="154" t="s">
        <v>558</v>
      </c>
      <c r="I313" s="154">
        <v>9</v>
      </c>
      <c r="J313" s="154" t="b">
        <v>1</v>
      </c>
      <c r="K313" s="154">
        <v>9</v>
      </c>
      <c r="L313" s="154" t="s">
        <v>1381</v>
      </c>
      <c r="M313" s="154" t="s">
        <v>71</v>
      </c>
      <c r="N313" s="154" t="s">
        <v>1382</v>
      </c>
      <c r="O313" s="154" t="s">
        <v>824</v>
      </c>
      <c r="P313" s="154" t="str">
        <f t="shared" si="4"/>
        <v>HarryNewton38831</v>
      </c>
    </row>
    <row r="314" spans="1:16" x14ac:dyDescent="0.2">
      <c r="A314" s="154">
        <v>162</v>
      </c>
      <c r="B314" s="154" t="s">
        <v>254</v>
      </c>
      <c r="C314" s="154" t="s">
        <v>196</v>
      </c>
      <c r="D314" s="155">
        <v>37450</v>
      </c>
      <c r="E314" s="154" t="s">
        <v>563</v>
      </c>
      <c r="F314" s="154" t="s">
        <v>7</v>
      </c>
      <c r="G314" s="154" t="s">
        <v>583</v>
      </c>
      <c r="H314" s="154" t="s">
        <v>583</v>
      </c>
      <c r="I314" s="154">
        <v>18</v>
      </c>
      <c r="J314" s="154" t="b">
        <v>1</v>
      </c>
      <c r="K314" s="154">
        <v>18</v>
      </c>
      <c r="L314" s="154" t="s">
        <v>1191</v>
      </c>
      <c r="M314" s="154" t="s">
        <v>1383</v>
      </c>
      <c r="O314" s="154" t="s">
        <v>822</v>
      </c>
      <c r="P314" s="154" t="str">
        <f t="shared" si="4"/>
        <v>RileyNia37450</v>
      </c>
    </row>
    <row r="315" spans="1:16" x14ac:dyDescent="0.2">
      <c r="A315" s="154">
        <v>489</v>
      </c>
      <c r="B315" s="154" t="s">
        <v>355</v>
      </c>
      <c r="C315" s="154" t="s">
        <v>196</v>
      </c>
      <c r="D315" s="155">
        <v>39282</v>
      </c>
      <c r="E315" s="154" t="s">
        <v>563</v>
      </c>
      <c r="F315" s="154" t="s">
        <v>12</v>
      </c>
      <c r="G315" s="154" t="s">
        <v>575</v>
      </c>
      <c r="H315" s="154" t="s">
        <v>575</v>
      </c>
      <c r="I315" s="154">
        <v>22.5</v>
      </c>
      <c r="J315" s="154" t="b">
        <v>1</v>
      </c>
      <c r="K315" s="154">
        <v>22.5</v>
      </c>
      <c r="L315" s="154" t="s">
        <v>1384</v>
      </c>
      <c r="M315" s="154" t="s">
        <v>850</v>
      </c>
      <c r="O315" s="154" t="s">
        <v>822</v>
      </c>
      <c r="P315" s="154" t="str">
        <f t="shared" si="4"/>
        <v>ParryNia39282</v>
      </c>
    </row>
    <row r="316" spans="1:16" x14ac:dyDescent="0.2">
      <c r="A316" s="154">
        <v>495</v>
      </c>
      <c r="B316" s="154" t="s">
        <v>281</v>
      </c>
      <c r="C316" s="154" t="s">
        <v>196</v>
      </c>
      <c r="D316" s="155">
        <v>39051</v>
      </c>
      <c r="E316" s="154" t="s">
        <v>563</v>
      </c>
      <c r="F316" s="154" t="s">
        <v>12</v>
      </c>
      <c r="G316" s="154" t="s">
        <v>583</v>
      </c>
      <c r="H316" s="154" t="s">
        <v>583</v>
      </c>
      <c r="I316" s="154">
        <v>27</v>
      </c>
      <c r="J316" s="154" t="b">
        <v>1</v>
      </c>
      <c r="K316" s="154">
        <v>27</v>
      </c>
      <c r="L316" s="154" t="s">
        <v>1385</v>
      </c>
      <c r="M316" s="154" t="s">
        <v>1189</v>
      </c>
      <c r="O316" s="154" t="s">
        <v>822</v>
      </c>
      <c r="P316" s="154" t="str">
        <f t="shared" si="4"/>
        <v>PowellNia39051</v>
      </c>
    </row>
    <row r="317" spans="1:16" x14ac:dyDescent="0.2">
      <c r="A317" s="154">
        <v>169</v>
      </c>
      <c r="B317" s="154" t="s">
        <v>634</v>
      </c>
      <c r="C317" s="154" t="s">
        <v>439</v>
      </c>
      <c r="D317" s="155">
        <v>38082</v>
      </c>
      <c r="E317" s="154" t="s">
        <v>557</v>
      </c>
      <c r="F317" s="154" t="s">
        <v>0</v>
      </c>
      <c r="G317" s="154" t="s">
        <v>558</v>
      </c>
      <c r="H317" s="154" t="s">
        <v>558</v>
      </c>
      <c r="I317" s="154">
        <v>9</v>
      </c>
      <c r="J317" s="154" t="b">
        <v>1</v>
      </c>
      <c r="K317" s="154">
        <v>9</v>
      </c>
      <c r="L317" s="154" t="s">
        <v>1386</v>
      </c>
      <c r="M317" s="154" t="s">
        <v>71</v>
      </c>
      <c r="O317" s="154" t="s">
        <v>822</v>
      </c>
      <c r="P317" s="154" t="str">
        <f t="shared" si="4"/>
        <v>OsborneNoah38082</v>
      </c>
    </row>
    <row r="318" spans="1:16" x14ac:dyDescent="0.2">
      <c r="A318" s="154">
        <v>352</v>
      </c>
      <c r="B318" s="154" t="s">
        <v>209</v>
      </c>
      <c r="C318" s="154" t="s">
        <v>697</v>
      </c>
      <c r="D318" s="155">
        <v>39958</v>
      </c>
      <c r="E318" s="154" t="s">
        <v>563</v>
      </c>
      <c r="F318" s="154" t="s">
        <v>4</v>
      </c>
      <c r="G318" s="154" t="s">
        <v>564</v>
      </c>
      <c r="H318" s="154" t="s">
        <v>564</v>
      </c>
      <c r="I318" s="154">
        <v>18</v>
      </c>
      <c r="J318" s="154" t="b">
        <v>1</v>
      </c>
      <c r="K318" s="154">
        <v>18</v>
      </c>
      <c r="L318" s="154" t="s">
        <v>1387</v>
      </c>
      <c r="M318" s="154" t="s">
        <v>962</v>
      </c>
      <c r="N318" s="154" t="s">
        <v>1388</v>
      </c>
      <c r="O318" s="154" t="s">
        <v>824</v>
      </c>
      <c r="P318" s="154" t="str">
        <f t="shared" si="4"/>
        <v>JessicaNorman39958</v>
      </c>
    </row>
    <row r="319" spans="1:16" x14ac:dyDescent="0.2">
      <c r="A319" s="154">
        <v>277</v>
      </c>
      <c r="B319" s="154" t="s">
        <v>469</v>
      </c>
      <c r="C319" s="154" t="s">
        <v>470</v>
      </c>
      <c r="D319" s="155">
        <v>39251</v>
      </c>
      <c r="E319" s="154" t="s">
        <v>563</v>
      </c>
      <c r="F319" s="154" t="s">
        <v>12</v>
      </c>
      <c r="G319" s="154" t="s">
        <v>575</v>
      </c>
      <c r="H319" s="154" t="s">
        <v>575</v>
      </c>
      <c r="I319" s="154">
        <v>9</v>
      </c>
      <c r="J319" s="154" t="b">
        <v>1</v>
      </c>
      <c r="K319" s="154">
        <v>9</v>
      </c>
      <c r="L319" s="154" t="s">
        <v>1389</v>
      </c>
      <c r="M319" s="154" t="s">
        <v>566</v>
      </c>
      <c r="N319" s="154" t="s">
        <v>1390</v>
      </c>
      <c r="O319" s="154" t="s">
        <v>824</v>
      </c>
      <c r="P319" s="154" t="str">
        <f t="shared" si="4"/>
        <v>LillyOakenfull39251</v>
      </c>
    </row>
    <row r="320" spans="1:16" x14ac:dyDescent="0.2">
      <c r="A320" s="154">
        <v>105</v>
      </c>
      <c r="B320" s="154" t="s">
        <v>153</v>
      </c>
      <c r="C320" s="154" t="s">
        <v>169</v>
      </c>
      <c r="D320" s="155">
        <v>38674</v>
      </c>
      <c r="E320" s="154" t="s">
        <v>557</v>
      </c>
      <c r="F320" s="154" t="s">
        <v>14</v>
      </c>
      <c r="G320" s="154" t="s">
        <v>614</v>
      </c>
      <c r="H320" s="154" t="s">
        <v>614</v>
      </c>
      <c r="I320" s="154">
        <v>18</v>
      </c>
      <c r="J320" s="154" t="b">
        <v>1</v>
      </c>
      <c r="K320" s="154">
        <v>18</v>
      </c>
      <c r="L320" s="154" t="s">
        <v>1391</v>
      </c>
      <c r="M320" s="154" t="s">
        <v>890</v>
      </c>
      <c r="N320" s="154" t="s">
        <v>1392</v>
      </c>
      <c r="O320" s="154" t="s">
        <v>824</v>
      </c>
      <c r="P320" s="154" t="str">
        <f t="shared" si="4"/>
        <v>JackO'Brien38674</v>
      </c>
    </row>
    <row r="321" spans="1:16" x14ac:dyDescent="0.2">
      <c r="A321" s="154">
        <v>146</v>
      </c>
      <c r="B321" s="154" t="s">
        <v>223</v>
      </c>
      <c r="C321" s="154" t="s">
        <v>169</v>
      </c>
      <c r="D321" s="155">
        <v>38070</v>
      </c>
      <c r="E321" s="154" t="s">
        <v>563</v>
      </c>
      <c r="F321" s="154" t="s">
        <v>10</v>
      </c>
      <c r="G321" s="154" t="s">
        <v>614</v>
      </c>
      <c r="H321" s="154" t="s">
        <v>614</v>
      </c>
      <c r="I321" s="154">
        <v>18</v>
      </c>
      <c r="J321" s="154" t="b">
        <v>1</v>
      </c>
      <c r="K321" s="154">
        <v>18</v>
      </c>
      <c r="L321" s="154" t="s">
        <v>1391</v>
      </c>
      <c r="M321" s="154" t="s">
        <v>1048</v>
      </c>
      <c r="N321" s="154" t="s">
        <v>1393</v>
      </c>
      <c r="O321" s="154" t="s">
        <v>824</v>
      </c>
      <c r="P321" s="154" t="str">
        <f t="shared" si="4"/>
        <v>NiamhO'Brien38070</v>
      </c>
    </row>
    <row r="322" spans="1:16" x14ac:dyDescent="0.2">
      <c r="A322" s="154">
        <v>452</v>
      </c>
      <c r="B322" s="154" t="s">
        <v>740</v>
      </c>
      <c r="C322" s="154" t="s">
        <v>741</v>
      </c>
      <c r="D322" s="155">
        <v>39109</v>
      </c>
      <c r="E322" s="154" t="s">
        <v>557</v>
      </c>
      <c r="F322" s="154" t="s">
        <v>14</v>
      </c>
      <c r="G322" s="154" t="s">
        <v>614</v>
      </c>
      <c r="H322" s="154" t="s">
        <v>614</v>
      </c>
      <c r="I322" s="154">
        <v>9</v>
      </c>
      <c r="J322" s="154" t="b">
        <v>1</v>
      </c>
      <c r="K322" s="154">
        <v>9</v>
      </c>
      <c r="L322" s="154" t="s">
        <v>1394</v>
      </c>
      <c r="M322" s="154" t="s">
        <v>561</v>
      </c>
      <c r="N322" s="154" t="s">
        <v>1395</v>
      </c>
      <c r="O322" s="154" t="s">
        <v>824</v>
      </c>
      <c r="P322" s="154" t="str">
        <f t="shared" si="4"/>
        <v>AlfieO'Neill39109</v>
      </c>
    </row>
    <row r="323" spans="1:16" x14ac:dyDescent="0.2">
      <c r="A323" s="154">
        <v>248</v>
      </c>
      <c r="B323" s="154" t="s">
        <v>277</v>
      </c>
      <c r="C323" s="154" t="s">
        <v>427</v>
      </c>
      <c r="D323" s="155">
        <v>37486</v>
      </c>
      <c r="E323" s="154" t="s">
        <v>563</v>
      </c>
      <c r="F323" s="154" t="s">
        <v>7</v>
      </c>
      <c r="G323" s="154" t="s">
        <v>622</v>
      </c>
      <c r="H323" s="154" t="s">
        <v>622</v>
      </c>
      <c r="I323" s="154">
        <v>0</v>
      </c>
      <c r="J323" s="154" t="b">
        <v>1</v>
      </c>
      <c r="K323" s="154">
        <v>0</v>
      </c>
      <c r="L323" s="154" t="s">
        <v>830</v>
      </c>
      <c r="M323" s="154" t="s">
        <v>70</v>
      </c>
      <c r="N323" s="154" t="s">
        <v>1396</v>
      </c>
      <c r="O323" s="154" t="s">
        <v>824</v>
      </c>
      <c r="P323" s="154" t="str">
        <f t="shared" ref="P323:P386" si="5">CONCATENATE(B323,C323,D323)</f>
        <v>KaraOnuiri37486</v>
      </c>
    </row>
    <row r="324" spans="1:16" x14ac:dyDescent="0.2">
      <c r="A324" s="154">
        <v>109</v>
      </c>
      <c r="B324" s="154" t="s">
        <v>153</v>
      </c>
      <c r="C324" s="154" t="s">
        <v>170</v>
      </c>
      <c r="D324" s="155">
        <v>38806</v>
      </c>
      <c r="E324" s="154" t="s">
        <v>557</v>
      </c>
      <c r="F324" s="154" t="s">
        <v>14</v>
      </c>
      <c r="G324" s="154" t="s">
        <v>615</v>
      </c>
      <c r="H324" s="154" t="s">
        <v>615</v>
      </c>
      <c r="I324" s="154">
        <v>9</v>
      </c>
      <c r="J324" s="154" t="b">
        <v>1</v>
      </c>
      <c r="K324" s="154">
        <v>9</v>
      </c>
      <c r="L324" s="154" t="s">
        <v>1397</v>
      </c>
      <c r="M324" s="154" t="s">
        <v>576</v>
      </c>
      <c r="N324" s="154" t="s">
        <v>1398</v>
      </c>
      <c r="O324" s="154" t="s">
        <v>824</v>
      </c>
      <c r="P324" s="154" t="str">
        <f t="shared" si="5"/>
        <v>JackOrgan38806</v>
      </c>
    </row>
    <row r="325" spans="1:16" x14ac:dyDescent="0.2">
      <c r="A325" s="154">
        <v>111</v>
      </c>
      <c r="B325" s="154" t="s">
        <v>327</v>
      </c>
      <c r="C325" s="154" t="s">
        <v>170</v>
      </c>
      <c r="D325" s="155">
        <v>39596</v>
      </c>
      <c r="E325" s="154" t="s">
        <v>557</v>
      </c>
      <c r="F325" s="154" t="s">
        <v>15</v>
      </c>
      <c r="G325" s="154" t="s">
        <v>615</v>
      </c>
      <c r="H325" s="154" t="s">
        <v>615</v>
      </c>
      <c r="I325" s="154">
        <v>18</v>
      </c>
      <c r="J325" s="154" t="b">
        <v>1</v>
      </c>
      <c r="K325" s="154">
        <v>18</v>
      </c>
      <c r="L325" s="154" t="s">
        <v>1397</v>
      </c>
      <c r="M325" s="154" t="s">
        <v>874</v>
      </c>
      <c r="N325" s="154" t="s">
        <v>1399</v>
      </c>
      <c r="O325" s="154" t="s">
        <v>824</v>
      </c>
      <c r="P325" s="154" t="str">
        <f t="shared" si="5"/>
        <v>HenryOrgan39596</v>
      </c>
    </row>
    <row r="326" spans="1:16" x14ac:dyDescent="0.2">
      <c r="A326" s="154">
        <v>307</v>
      </c>
      <c r="B326" s="154" t="s">
        <v>502</v>
      </c>
      <c r="C326" s="154" t="s">
        <v>501</v>
      </c>
      <c r="D326" s="155">
        <v>38180</v>
      </c>
      <c r="E326" s="154" t="s">
        <v>557</v>
      </c>
      <c r="F326" s="154" t="s">
        <v>0</v>
      </c>
      <c r="G326" s="154" t="s">
        <v>558</v>
      </c>
      <c r="H326" s="154" t="s">
        <v>558</v>
      </c>
      <c r="I326" s="154">
        <v>9</v>
      </c>
      <c r="J326" s="154" t="b">
        <v>1</v>
      </c>
      <c r="K326" s="154">
        <v>9</v>
      </c>
      <c r="L326" s="154" t="s">
        <v>1400</v>
      </c>
      <c r="M326" s="154" t="s">
        <v>582</v>
      </c>
      <c r="O326" s="154" t="s">
        <v>822</v>
      </c>
      <c r="P326" s="154" t="str">
        <f t="shared" si="5"/>
        <v>DunOscar38180</v>
      </c>
    </row>
    <row r="327" spans="1:16" x14ac:dyDescent="0.2">
      <c r="A327" s="154">
        <v>401</v>
      </c>
      <c r="B327" s="154" t="s">
        <v>338</v>
      </c>
      <c r="C327" s="154" t="s">
        <v>339</v>
      </c>
      <c r="D327" s="155">
        <v>39681</v>
      </c>
      <c r="E327" s="154" t="s">
        <v>557</v>
      </c>
      <c r="F327" s="154" t="s">
        <v>15</v>
      </c>
      <c r="G327" s="154" t="s">
        <v>558</v>
      </c>
      <c r="H327" s="154" t="s">
        <v>558</v>
      </c>
      <c r="I327" s="154">
        <v>22.5</v>
      </c>
      <c r="J327" s="154" t="b">
        <v>1</v>
      </c>
      <c r="K327" s="154">
        <v>22.5</v>
      </c>
      <c r="L327" s="154" t="s">
        <v>1401</v>
      </c>
      <c r="M327" s="154" t="s">
        <v>1094</v>
      </c>
      <c r="N327" s="154" t="s">
        <v>1402</v>
      </c>
      <c r="O327" s="154" t="s">
        <v>824</v>
      </c>
      <c r="P327" s="154" t="str">
        <f t="shared" si="5"/>
        <v>TheoOshisanya39681</v>
      </c>
    </row>
    <row r="328" spans="1:16" x14ac:dyDescent="0.2">
      <c r="A328" s="154">
        <v>471</v>
      </c>
      <c r="B328" s="154" t="s">
        <v>177</v>
      </c>
      <c r="C328" s="154" t="s">
        <v>308</v>
      </c>
      <c r="D328" s="155">
        <v>38664</v>
      </c>
      <c r="E328" s="154" t="s">
        <v>557</v>
      </c>
      <c r="F328" s="154" t="s">
        <v>14</v>
      </c>
      <c r="G328" s="154" t="s">
        <v>564</v>
      </c>
      <c r="H328" s="154" t="s">
        <v>564</v>
      </c>
      <c r="I328" s="154">
        <v>18</v>
      </c>
      <c r="J328" s="154" t="b">
        <v>1</v>
      </c>
      <c r="K328" s="154">
        <v>18</v>
      </c>
      <c r="L328" s="154" t="s">
        <v>1403</v>
      </c>
      <c r="M328" s="154" t="s">
        <v>1079</v>
      </c>
      <c r="O328" s="154" t="s">
        <v>822</v>
      </c>
      <c r="P328" s="154" t="str">
        <f t="shared" si="5"/>
        <v>RobertsOsian38664</v>
      </c>
    </row>
    <row r="329" spans="1:16" x14ac:dyDescent="0.2">
      <c r="A329" s="154">
        <v>313</v>
      </c>
      <c r="B329" s="154" t="s">
        <v>350</v>
      </c>
      <c r="C329" s="154" t="s">
        <v>151</v>
      </c>
      <c r="D329" s="155">
        <v>39892</v>
      </c>
      <c r="E329" s="154" t="s">
        <v>557</v>
      </c>
      <c r="F329" s="154" t="s">
        <v>15</v>
      </c>
      <c r="G329" s="154" t="s">
        <v>574</v>
      </c>
      <c r="H329" s="154" t="s">
        <v>574</v>
      </c>
      <c r="I329" s="154">
        <v>9</v>
      </c>
      <c r="J329" s="154" t="b">
        <v>1</v>
      </c>
      <c r="K329" s="154">
        <v>9</v>
      </c>
      <c r="L329" s="154" t="s">
        <v>1404</v>
      </c>
      <c r="M329" s="154" t="s">
        <v>560</v>
      </c>
      <c r="N329" s="154" t="s">
        <v>1405</v>
      </c>
      <c r="O329" s="154" t="s">
        <v>824</v>
      </c>
      <c r="P329" s="154" t="str">
        <f t="shared" si="5"/>
        <v>EthanOwen39892</v>
      </c>
    </row>
    <row r="330" spans="1:16" x14ac:dyDescent="0.2">
      <c r="A330" s="154">
        <v>145</v>
      </c>
      <c r="B330" s="154" t="s">
        <v>189</v>
      </c>
      <c r="C330" s="154" t="s">
        <v>408</v>
      </c>
      <c r="D330" s="155">
        <v>38484</v>
      </c>
      <c r="E330" s="154" t="s">
        <v>563</v>
      </c>
      <c r="F330" s="154" t="s">
        <v>10</v>
      </c>
      <c r="G330" s="154" t="s">
        <v>574</v>
      </c>
      <c r="H330" s="154" t="s">
        <v>574</v>
      </c>
      <c r="I330" s="154">
        <v>9</v>
      </c>
      <c r="J330" s="154" t="b">
        <v>1</v>
      </c>
      <c r="K330" s="154">
        <v>9</v>
      </c>
      <c r="L330" s="154" t="s">
        <v>1406</v>
      </c>
      <c r="M330" s="154" t="s">
        <v>560</v>
      </c>
      <c r="N330" s="154" t="s">
        <v>1407</v>
      </c>
      <c r="O330" s="154" t="s">
        <v>824</v>
      </c>
      <c r="P330" s="154" t="str">
        <f t="shared" si="5"/>
        <v>LucyPalmer38484</v>
      </c>
    </row>
    <row r="331" spans="1:16" x14ac:dyDescent="0.2">
      <c r="A331" s="154">
        <v>406</v>
      </c>
      <c r="B331" s="154" t="s">
        <v>719</v>
      </c>
      <c r="C331" s="154" t="s">
        <v>720</v>
      </c>
      <c r="D331" s="155">
        <v>40023</v>
      </c>
      <c r="E331" s="154" t="s">
        <v>557</v>
      </c>
      <c r="F331" s="154" t="s">
        <v>15</v>
      </c>
      <c r="G331" s="154" t="s">
        <v>580</v>
      </c>
      <c r="H331" s="154" t="s">
        <v>580</v>
      </c>
      <c r="I331" s="154">
        <v>9</v>
      </c>
      <c r="J331" s="154" t="b">
        <v>1</v>
      </c>
      <c r="K331" s="154">
        <v>9</v>
      </c>
      <c r="L331" s="154" t="s">
        <v>1408</v>
      </c>
      <c r="M331" s="154" t="s">
        <v>566</v>
      </c>
      <c r="N331" s="154" t="s">
        <v>1409</v>
      </c>
      <c r="O331" s="154" t="s">
        <v>824</v>
      </c>
      <c r="P331" s="154" t="str">
        <f t="shared" si="5"/>
        <v>CadenParham40023</v>
      </c>
    </row>
    <row r="332" spans="1:16" x14ac:dyDescent="0.2">
      <c r="A332" s="154">
        <v>86</v>
      </c>
      <c r="B332" s="154" t="s">
        <v>308</v>
      </c>
      <c r="C332" s="154" t="s">
        <v>355</v>
      </c>
      <c r="D332" s="155">
        <v>38718</v>
      </c>
      <c r="E332" s="154" t="s">
        <v>557</v>
      </c>
      <c r="F332" s="154" t="s">
        <v>14</v>
      </c>
      <c r="G332" s="154" t="s">
        <v>583</v>
      </c>
      <c r="H332" s="154" t="s">
        <v>583</v>
      </c>
      <c r="I332" s="154">
        <v>27</v>
      </c>
      <c r="J332" s="154" t="b">
        <v>1</v>
      </c>
      <c r="K332" s="154">
        <v>27</v>
      </c>
      <c r="L332" s="154" t="s">
        <v>1410</v>
      </c>
      <c r="M332" s="154" t="s">
        <v>850</v>
      </c>
      <c r="O332" s="154" t="s">
        <v>822</v>
      </c>
      <c r="P332" s="154" t="str">
        <f t="shared" si="5"/>
        <v>OsianParry38718</v>
      </c>
    </row>
    <row r="333" spans="1:16" x14ac:dyDescent="0.2">
      <c r="A333" s="154">
        <v>386</v>
      </c>
      <c r="B333" s="154" t="s">
        <v>291</v>
      </c>
      <c r="C333" s="154" t="s">
        <v>355</v>
      </c>
      <c r="D333" s="155">
        <v>39775</v>
      </c>
      <c r="E333" s="154" t="s">
        <v>563</v>
      </c>
      <c r="F333" s="154" t="s">
        <v>4</v>
      </c>
      <c r="G333" s="154" t="s">
        <v>580</v>
      </c>
      <c r="H333" s="154" t="s">
        <v>580</v>
      </c>
      <c r="I333" s="154">
        <v>9</v>
      </c>
      <c r="J333" s="154" t="b">
        <v>1</v>
      </c>
      <c r="K333" s="154">
        <v>9</v>
      </c>
      <c r="L333" s="154" t="s">
        <v>1411</v>
      </c>
      <c r="M333" s="154" t="s">
        <v>566</v>
      </c>
      <c r="N333" s="154" t="s">
        <v>1412</v>
      </c>
      <c r="O333" s="154" t="s">
        <v>824</v>
      </c>
      <c r="P333" s="154" t="str">
        <f t="shared" si="5"/>
        <v>EvaParry39775</v>
      </c>
    </row>
    <row r="334" spans="1:16" x14ac:dyDescent="0.2">
      <c r="A334" s="154">
        <v>483</v>
      </c>
      <c r="B334" s="154" t="s">
        <v>171</v>
      </c>
      <c r="C334" s="154" t="s">
        <v>172</v>
      </c>
      <c r="D334" s="155">
        <v>38792</v>
      </c>
      <c r="E334" s="154" t="s">
        <v>557</v>
      </c>
      <c r="F334" s="154" t="s">
        <v>14</v>
      </c>
      <c r="G334" s="154" t="s">
        <v>580</v>
      </c>
      <c r="H334" s="154" t="s">
        <v>580</v>
      </c>
      <c r="I334" s="154">
        <v>27</v>
      </c>
      <c r="J334" s="154" t="b">
        <v>1</v>
      </c>
      <c r="K334" s="154">
        <v>27</v>
      </c>
      <c r="L334" s="154" t="s">
        <v>1413</v>
      </c>
      <c r="M334" s="154" t="s">
        <v>1414</v>
      </c>
      <c r="N334" s="154" t="s">
        <v>1415</v>
      </c>
      <c r="O334" s="154" t="s">
        <v>824</v>
      </c>
      <c r="P334" s="154" t="str">
        <f t="shared" si="5"/>
        <v>AneurinPaterson38792</v>
      </c>
    </row>
    <row r="335" spans="1:16" x14ac:dyDescent="0.2">
      <c r="A335" s="154">
        <v>485</v>
      </c>
      <c r="B335" s="154" t="s">
        <v>749</v>
      </c>
      <c r="C335" s="154" t="s">
        <v>172</v>
      </c>
      <c r="D335" s="155">
        <v>39778</v>
      </c>
      <c r="E335" s="154" t="s">
        <v>563</v>
      </c>
      <c r="F335" s="154" t="s">
        <v>4</v>
      </c>
      <c r="G335" s="154" t="s">
        <v>580</v>
      </c>
      <c r="H335" s="154" t="s">
        <v>580</v>
      </c>
      <c r="I335" s="154">
        <v>22.5</v>
      </c>
      <c r="J335" s="154" t="b">
        <v>1</v>
      </c>
      <c r="K335" s="154">
        <v>22.5</v>
      </c>
      <c r="L335" s="154" t="s">
        <v>1413</v>
      </c>
      <c r="M335" s="154" t="s">
        <v>1416</v>
      </c>
      <c r="N335" s="154" t="s">
        <v>1417</v>
      </c>
      <c r="O335" s="154" t="s">
        <v>824</v>
      </c>
      <c r="P335" s="154" t="str">
        <f t="shared" si="5"/>
        <v>TegwenPaterson39778</v>
      </c>
    </row>
    <row r="336" spans="1:16" x14ac:dyDescent="0.2">
      <c r="A336" s="154">
        <v>595</v>
      </c>
      <c r="B336" s="154" t="s">
        <v>217</v>
      </c>
      <c r="C336" s="154" t="s">
        <v>805</v>
      </c>
      <c r="D336" s="155">
        <v>36943</v>
      </c>
      <c r="E336" s="154" t="s">
        <v>557</v>
      </c>
      <c r="F336" s="154" t="s">
        <v>23</v>
      </c>
      <c r="G336" s="154" t="s">
        <v>569</v>
      </c>
      <c r="H336" s="154" t="s">
        <v>569</v>
      </c>
      <c r="I336" s="154">
        <v>18</v>
      </c>
      <c r="J336" s="154" t="b">
        <v>1</v>
      </c>
      <c r="K336" s="154">
        <v>18</v>
      </c>
      <c r="L336" s="154" t="s">
        <v>1418</v>
      </c>
      <c r="M336" s="154" t="s">
        <v>980</v>
      </c>
      <c r="O336" s="154" t="s">
        <v>822</v>
      </c>
      <c r="P336" s="154" t="str">
        <f t="shared" si="5"/>
        <v>HarrisPatrick36943</v>
      </c>
    </row>
    <row r="337" spans="1:16" x14ac:dyDescent="0.2">
      <c r="A337" s="154">
        <v>190</v>
      </c>
      <c r="B337" s="154" t="s">
        <v>380</v>
      </c>
      <c r="C337" s="154" t="s">
        <v>643</v>
      </c>
      <c r="D337" s="155">
        <v>38408</v>
      </c>
      <c r="E337" s="154" t="s">
        <v>557</v>
      </c>
      <c r="F337" s="154" t="s">
        <v>0</v>
      </c>
      <c r="G337" s="154" t="s">
        <v>574</v>
      </c>
      <c r="H337" s="154" t="s">
        <v>574</v>
      </c>
      <c r="I337" s="154">
        <v>18</v>
      </c>
      <c r="J337" s="154" t="b">
        <v>1</v>
      </c>
      <c r="K337" s="154">
        <v>18</v>
      </c>
      <c r="L337" s="154" t="s">
        <v>1419</v>
      </c>
      <c r="M337" s="154" t="s">
        <v>840</v>
      </c>
      <c r="N337" s="154" t="s">
        <v>1420</v>
      </c>
      <c r="O337" s="154" t="s">
        <v>824</v>
      </c>
      <c r="P337" s="154" t="str">
        <f t="shared" si="5"/>
        <v>JacPatterson38408</v>
      </c>
    </row>
    <row r="338" spans="1:16" x14ac:dyDescent="0.2">
      <c r="A338" s="154">
        <v>171</v>
      </c>
      <c r="B338" s="154" t="s">
        <v>374</v>
      </c>
      <c r="C338" s="154" t="s">
        <v>375</v>
      </c>
      <c r="D338" s="155">
        <v>38837</v>
      </c>
      <c r="E338" s="154" t="s">
        <v>563</v>
      </c>
      <c r="F338" s="154" t="s">
        <v>12</v>
      </c>
      <c r="G338" s="154" t="s">
        <v>575</v>
      </c>
      <c r="H338" s="154" t="s">
        <v>575</v>
      </c>
      <c r="I338" s="154">
        <v>18</v>
      </c>
      <c r="J338" s="154" t="b">
        <v>1</v>
      </c>
      <c r="K338" s="154">
        <v>18</v>
      </c>
      <c r="L338" s="154" t="s">
        <v>1421</v>
      </c>
      <c r="M338" s="154" t="s">
        <v>840</v>
      </c>
      <c r="N338" s="154" t="s">
        <v>1422</v>
      </c>
      <c r="O338" s="154" t="s">
        <v>824</v>
      </c>
      <c r="P338" s="154" t="str">
        <f t="shared" si="5"/>
        <v>MadisonPaul38837</v>
      </c>
    </row>
    <row r="339" spans="1:16" x14ac:dyDescent="0.2">
      <c r="A339" s="154">
        <v>371</v>
      </c>
      <c r="B339" s="154" t="s">
        <v>145</v>
      </c>
      <c r="C339" s="154" t="s">
        <v>375</v>
      </c>
      <c r="D339" s="155">
        <v>39368</v>
      </c>
      <c r="E339" s="154" t="s">
        <v>557</v>
      </c>
      <c r="F339" s="154" t="s">
        <v>15</v>
      </c>
      <c r="G339" s="154" t="s">
        <v>580</v>
      </c>
      <c r="H339" s="154" t="s">
        <v>580</v>
      </c>
      <c r="I339" s="154">
        <v>18</v>
      </c>
      <c r="J339" s="154" t="b">
        <v>1</v>
      </c>
      <c r="K339" s="154">
        <v>18</v>
      </c>
      <c r="L339" s="154" t="s">
        <v>1423</v>
      </c>
      <c r="M339" s="154" t="s">
        <v>890</v>
      </c>
      <c r="N339" s="154" t="s">
        <v>1424</v>
      </c>
      <c r="O339" s="154" t="s">
        <v>824</v>
      </c>
      <c r="P339" s="154" t="str">
        <f t="shared" si="5"/>
        <v>ThomasPaul39368</v>
      </c>
    </row>
    <row r="340" spans="1:16" x14ac:dyDescent="0.2">
      <c r="A340" s="154">
        <v>187</v>
      </c>
      <c r="B340" s="154" t="s">
        <v>320</v>
      </c>
      <c r="C340" s="154" t="s">
        <v>642</v>
      </c>
      <c r="D340" s="155">
        <v>38234</v>
      </c>
      <c r="E340" s="154" t="s">
        <v>557</v>
      </c>
      <c r="F340" s="154" t="s">
        <v>0</v>
      </c>
      <c r="G340" s="154" t="s">
        <v>585</v>
      </c>
      <c r="H340" s="154" t="s">
        <v>585</v>
      </c>
      <c r="I340" s="154">
        <v>9</v>
      </c>
      <c r="J340" s="154" t="b">
        <v>1</v>
      </c>
      <c r="K340" s="154">
        <v>9</v>
      </c>
      <c r="L340" s="154" t="s">
        <v>1425</v>
      </c>
      <c r="M340" s="154" t="s">
        <v>582</v>
      </c>
      <c r="N340" s="154" t="s">
        <v>1426</v>
      </c>
      <c r="O340" s="154" t="s">
        <v>824</v>
      </c>
      <c r="P340" s="154" t="str">
        <f t="shared" si="5"/>
        <v>DafyddPawlett38234</v>
      </c>
    </row>
    <row r="341" spans="1:16" x14ac:dyDescent="0.2">
      <c r="A341" s="154">
        <v>214</v>
      </c>
      <c r="B341" s="154" t="s">
        <v>145</v>
      </c>
      <c r="C341" s="154" t="s">
        <v>244</v>
      </c>
      <c r="D341" s="155">
        <v>37758</v>
      </c>
      <c r="E341" s="154" t="s">
        <v>557</v>
      </c>
      <c r="F341" s="154" t="s">
        <v>23</v>
      </c>
      <c r="G341" s="154" t="s">
        <v>558</v>
      </c>
      <c r="H341" s="154" t="s">
        <v>558</v>
      </c>
      <c r="I341" s="154">
        <v>9</v>
      </c>
      <c r="J341" s="154" t="b">
        <v>1</v>
      </c>
      <c r="K341" s="154">
        <v>9</v>
      </c>
      <c r="L341" s="154" t="s">
        <v>1427</v>
      </c>
      <c r="M341" s="154" t="s">
        <v>561</v>
      </c>
      <c r="N341" s="154" t="s">
        <v>1428</v>
      </c>
      <c r="O341" s="154" t="s">
        <v>824</v>
      </c>
      <c r="P341" s="154" t="str">
        <f t="shared" si="5"/>
        <v>ThomasPayne37758</v>
      </c>
    </row>
    <row r="342" spans="1:16" x14ac:dyDescent="0.2">
      <c r="A342" s="154">
        <v>215</v>
      </c>
      <c r="B342" s="154" t="s">
        <v>327</v>
      </c>
      <c r="C342" s="154" t="s">
        <v>244</v>
      </c>
      <c r="D342" s="155">
        <v>39850</v>
      </c>
      <c r="E342" s="154" t="s">
        <v>557</v>
      </c>
      <c r="F342" s="154" t="s">
        <v>15</v>
      </c>
      <c r="G342" s="154" t="s">
        <v>558</v>
      </c>
      <c r="H342" s="154" t="s">
        <v>558</v>
      </c>
      <c r="I342" s="154">
        <v>18</v>
      </c>
      <c r="J342" s="154" t="b">
        <v>1</v>
      </c>
      <c r="K342" s="154">
        <v>18</v>
      </c>
      <c r="L342" s="154" t="s">
        <v>1427</v>
      </c>
      <c r="M342" s="154" t="s">
        <v>874</v>
      </c>
      <c r="N342" s="154" t="s">
        <v>1429</v>
      </c>
      <c r="O342" s="154" t="s">
        <v>824</v>
      </c>
      <c r="P342" s="154" t="str">
        <f t="shared" si="5"/>
        <v>HenryPayne39850</v>
      </c>
    </row>
    <row r="343" spans="1:16" x14ac:dyDescent="0.2">
      <c r="A343" s="154">
        <v>389</v>
      </c>
      <c r="B343" s="154" t="s">
        <v>411</v>
      </c>
      <c r="C343" s="154" t="s">
        <v>412</v>
      </c>
      <c r="D343" s="155">
        <v>39087</v>
      </c>
      <c r="E343" s="154" t="s">
        <v>563</v>
      </c>
      <c r="F343" s="154" t="s">
        <v>12</v>
      </c>
      <c r="G343" s="154" t="s">
        <v>583</v>
      </c>
      <c r="H343" s="154" t="s">
        <v>583</v>
      </c>
      <c r="I343" s="154">
        <v>18</v>
      </c>
      <c r="J343" s="154" t="b">
        <v>1</v>
      </c>
      <c r="K343" s="154">
        <v>18</v>
      </c>
      <c r="L343" s="154" t="s">
        <v>836</v>
      </c>
      <c r="M343" s="154" t="s">
        <v>1356</v>
      </c>
      <c r="N343" s="154" t="s">
        <v>1430</v>
      </c>
      <c r="O343" s="154" t="s">
        <v>824</v>
      </c>
      <c r="P343" s="154" t="str">
        <f t="shared" si="5"/>
        <v>AmberPearn39087</v>
      </c>
    </row>
    <row r="344" spans="1:16" x14ac:dyDescent="0.2">
      <c r="A344" s="154">
        <v>193</v>
      </c>
      <c r="B344" s="154" t="s">
        <v>202</v>
      </c>
      <c r="C344" s="154" t="s">
        <v>235</v>
      </c>
      <c r="D344" s="155">
        <v>37925</v>
      </c>
      <c r="E344" s="154" t="s">
        <v>563</v>
      </c>
      <c r="F344" s="154" t="s">
        <v>10</v>
      </c>
      <c r="G344" s="154" t="s">
        <v>574</v>
      </c>
      <c r="H344" s="154" t="s">
        <v>574</v>
      </c>
      <c r="I344" s="154">
        <v>18</v>
      </c>
      <c r="J344" s="154" t="b">
        <v>1</v>
      </c>
      <c r="K344" s="154">
        <v>18</v>
      </c>
      <c r="L344" s="154" t="s">
        <v>1431</v>
      </c>
      <c r="M344" s="154" t="s">
        <v>840</v>
      </c>
      <c r="N344" s="154" t="s">
        <v>1432</v>
      </c>
      <c r="O344" s="154" t="s">
        <v>824</v>
      </c>
      <c r="P344" s="154" t="str">
        <f t="shared" si="5"/>
        <v>EmilyPenny37925</v>
      </c>
    </row>
    <row r="345" spans="1:16" x14ac:dyDescent="0.2">
      <c r="A345" s="154">
        <v>200</v>
      </c>
      <c r="B345" s="154" t="s">
        <v>481</v>
      </c>
      <c r="C345" s="154" t="s">
        <v>235</v>
      </c>
      <c r="D345" s="155">
        <v>38900</v>
      </c>
      <c r="E345" s="154" t="s">
        <v>563</v>
      </c>
      <c r="F345" s="154" t="s">
        <v>12</v>
      </c>
      <c r="G345" s="154" t="s">
        <v>574</v>
      </c>
      <c r="H345" s="154" t="s">
        <v>574</v>
      </c>
      <c r="I345" s="154">
        <v>18</v>
      </c>
      <c r="J345" s="154" t="b">
        <v>1</v>
      </c>
      <c r="K345" s="154">
        <v>18</v>
      </c>
      <c r="L345" s="154" t="s">
        <v>1431</v>
      </c>
      <c r="M345" s="154" t="s">
        <v>840</v>
      </c>
      <c r="N345" s="154" t="s">
        <v>1433</v>
      </c>
      <c r="O345" s="154" t="s">
        <v>824</v>
      </c>
      <c r="P345" s="154" t="str">
        <f t="shared" si="5"/>
        <v>LouisaPenny38900</v>
      </c>
    </row>
    <row r="346" spans="1:16" x14ac:dyDescent="0.2">
      <c r="A346" s="154">
        <v>576</v>
      </c>
      <c r="B346" s="154" t="s">
        <v>790</v>
      </c>
      <c r="C346" s="154" t="s">
        <v>791</v>
      </c>
      <c r="D346" s="155">
        <v>38619</v>
      </c>
      <c r="E346" s="154" t="s">
        <v>563</v>
      </c>
      <c r="F346" s="154" t="s">
        <v>12</v>
      </c>
      <c r="G346" s="154" t="s">
        <v>792</v>
      </c>
      <c r="H346" s="154" t="s">
        <v>792</v>
      </c>
      <c r="I346" s="154">
        <v>9</v>
      </c>
      <c r="J346" s="154" t="b">
        <v>1</v>
      </c>
      <c r="K346" s="154">
        <v>9</v>
      </c>
      <c r="L346" s="154" t="s">
        <v>1434</v>
      </c>
      <c r="M346" s="154" t="s">
        <v>71</v>
      </c>
      <c r="N346" s="154" t="s">
        <v>1435</v>
      </c>
      <c r="O346" s="154" t="s">
        <v>824</v>
      </c>
      <c r="P346" s="154" t="str">
        <f t="shared" si="5"/>
        <v>NyreePerry38619</v>
      </c>
    </row>
    <row r="347" spans="1:16" x14ac:dyDescent="0.2">
      <c r="A347" s="154">
        <v>81</v>
      </c>
      <c r="B347" s="154" t="s">
        <v>167</v>
      </c>
      <c r="C347" s="154" t="s">
        <v>173</v>
      </c>
      <c r="D347" s="155">
        <v>38237</v>
      </c>
      <c r="E347" s="154" t="s">
        <v>557</v>
      </c>
      <c r="F347" s="154" t="s">
        <v>0</v>
      </c>
      <c r="G347" s="154" t="s">
        <v>575</v>
      </c>
      <c r="H347" s="154" t="s">
        <v>575</v>
      </c>
      <c r="I347" s="154">
        <v>9</v>
      </c>
      <c r="J347" s="154" t="b">
        <v>1</v>
      </c>
      <c r="K347" s="154">
        <v>9</v>
      </c>
      <c r="L347" s="154" t="s">
        <v>1436</v>
      </c>
      <c r="M347" s="154" t="s">
        <v>576</v>
      </c>
      <c r="N347" s="154" t="s">
        <v>1437</v>
      </c>
      <c r="O347" s="154" t="s">
        <v>1053</v>
      </c>
      <c r="P347" s="154" t="str">
        <f t="shared" si="5"/>
        <v>RhysPhillips38237</v>
      </c>
    </row>
    <row r="348" spans="1:16" x14ac:dyDescent="0.2">
      <c r="A348" s="154">
        <v>261</v>
      </c>
      <c r="B348" s="154" t="s">
        <v>659</v>
      </c>
      <c r="C348" s="154" t="s">
        <v>173</v>
      </c>
      <c r="D348" s="155">
        <v>39466</v>
      </c>
      <c r="E348" s="154" t="s">
        <v>563</v>
      </c>
      <c r="F348" s="154" t="s">
        <v>4</v>
      </c>
      <c r="G348" s="154" t="s">
        <v>574</v>
      </c>
      <c r="H348" s="154" t="s">
        <v>574</v>
      </c>
      <c r="I348" s="154">
        <v>9</v>
      </c>
      <c r="J348" s="154" t="b">
        <v>1</v>
      </c>
      <c r="K348" s="154">
        <v>9</v>
      </c>
      <c r="L348" s="154" t="s">
        <v>1438</v>
      </c>
      <c r="M348" s="154" t="s">
        <v>566</v>
      </c>
      <c r="N348" s="154" t="s">
        <v>1439</v>
      </c>
      <c r="O348" s="154" t="s">
        <v>1053</v>
      </c>
      <c r="P348" s="154" t="str">
        <f t="shared" si="5"/>
        <v>MabliPhillips39466</v>
      </c>
    </row>
    <row r="349" spans="1:16" x14ac:dyDescent="0.2">
      <c r="A349" s="154">
        <v>388</v>
      </c>
      <c r="B349" s="154" t="s">
        <v>337</v>
      </c>
      <c r="C349" s="154" t="s">
        <v>173</v>
      </c>
      <c r="D349" s="155">
        <v>39734</v>
      </c>
      <c r="E349" s="154" t="s">
        <v>563</v>
      </c>
      <c r="F349" s="154" t="s">
        <v>4</v>
      </c>
      <c r="G349" s="154" t="s">
        <v>580</v>
      </c>
      <c r="H349" s="154" t="s">
        <v>580</v>
      </c>
      <c r="I349" s="154">
        <v>18</v>
      </c>
      <c r="J349" s="154" t="b">
        <v>1</v>
      </c>
      <c r="K349" s="154">
        <v>18</v>
      </c>
      <c r="L349" s="154" t="s">
        <v>1440</v>
      </c>
      <c r="M349" s="154" t="s">
        <v>890</v>
      </c>
      <c r="N349" s="154" t="s">
        <v>1441</v>
      </c>
      <c r="O349" s="154" t="s">
        <v>824</v>
      </c>
      <c r="P349" s="154" t="str">
        <f t="shared" si="5"/>
        <v>MilliePhillips39734</v>
      </c>
    </row>
    <row r="350" spans="1:16" x14ac:dyDescent="0.2">
      <c r="A350" s="154">
        <v>432</v>
      </c>
      <c r="B350" s="154" t="s">
        <v>301</v>
      </c>
      <c r="C350" s="154" t="s">
        <v>173</v>
      </c>
      <c r="D350" s="155">
        <v>37228</v>
      </c>
      <c r="E350" s="154" t="s">
        <v>563</v>
      </c>
      <c r="F350" s="154" t="s">
        <v>7</v>
      </c>
      <c r="G350" s="154" t="s">
        <v>575</v>
      </c>
      <c r="H350" s="154" t="s">
        <v>575</v>
      </c>
      <c r="I350" s="154">
        <v>9</v>
      </c>
      <c r="J350" s="154" t="b">
        <v>1</v>
      </c>
      <c r="K350" s="154">
        <v>9</v>
      </c>
      <c r="L350" s="154" t="s">
        <v>1442</v>
      </c>
      <c r="M350" s="154" t="s">
        <v>566</v>
      </c>
      <c r="N350" s="154" t="s">
        <v>1443</v>
      </c>
      <c r="O350" s="154" t="s">
        <v>824</v>
      </c>
      <c r="P350" s="154" t="str">
        <f t="shared" si="5"/>
        <v>CatrinPhillips37228</v>
      </c>
    </row>
    <row r="351" spans="1:16" x14ac:dyDescent="0.2">
      <c r="A351" s="154">
        <v>68</v>
      </c>
      <c r="B351" s="154" t="s">
        <v>337</v>
      </c>
      <c r="C351" s="154" t="s">
        <v>287</v>
      </c>
      <c r="D351" s="155">
        <v>39775</v>
      </c>
      <c r="E351" s="154" t="s">
        <v>563</v>
      </c>
      <c r="F351" s="154" t="s">
        <v>4</v>
      </c>
      <c r="G351" s="154" t="s">
        <v>558</v>
      </c>
      <c r="H351" s="154" t="s">
        <v>558</v>
      </c>
      <c r="I351" s="154">
        <v>27</v>
      </c>
      <c r="J351" s="154" t="b">
        <v>1</v>
      </c>
      <c r="K351" s="154">
        <v>27</v>
      </c>
      <c r="L351" s="154" t="s">
        <v>1444</v>
      </c>
      <c r="M351" s="154" t="s">
        <v>1265</v>
      </c>
      <c r="N351" s="154" t="s">
        <v>1445</v>
      </c>
      <c r="O351" s="154" t="s">
        <v>824</v>
      </c>
      <c r="P351" s="154" t="str">
        <f t="shared" si="5"/>
        <v>MilliePierce39775</v>
      </c>
    </row>
    <row r="352" spans="1:16" x14ac:dyDescent="0.2">
      <c r="A352" s="154">
        <v>45</v>
      </c>
      <c r="B352" s="154" t="s">
        <v>591</v>
      </c>
      <c r="C352" s="154" t="s">
        <v>503</v>
      </c>
      <c r="D352" s="155">
        <v>38270</v>
      </c>
      <c r="E352" s="154" t="s">
        <v>563</v>
      </c>
      <c r="F352" s="154" t="s">
        <v>10</v>
      </c>
      <c r="G352" s="154" t="s">
        <v>574</v>
      </c>
      <c r="H352" s="154" t="s">
        <v>574</v>
      </c>
      <c r="I352" s="154">
        <v>18</v>
      </c>
      <c r="J352" s="154" t="b">
        <v>1</v>
      </c>
      <c r="K352" s="154">
        <v>18</v>
      </c>
      <c r="L352" s="154" t="s">
        <v>1446</v>
      </c>
      <c r="M352" s="154" t="s">
        <v>840</v>
      </c>
      <c r="O352" s="154" t="s">
        <v>822</v>
      </c>
      <c r="P352" s="154" t="str">
        <f t="shared" si="5"/>
        <v>Kya AsiyaPlacide38270</v>
      </c>
    </row>
    <row r="353" spans="1:16" x14ac:dyDescent="0.2">
      <c r="A353" s="154">
        <v>430</v>
      </c>
      <c r="B353" s="154" t="s">
        <v>205</v>
      </c>
      <c r="C353" s="154" t="s">
        <v>456</v>
      </c>
      <c r="D353" s="155">
        <v>37976</v>
      </c>
      <c r="E353" s="154" t="s">
        <v>563</v>
      </c>
      <c r="F353" s="154" t="s">
        <v>10</v>
      </c>
      <c r="G353" s="154" t="s">
        <v>558</v>
      </c>
      <c r="H353" s="154" t="s">
        <v>558</v>
      </c>
      <c r="I353" s="154">
        <v>22.5</v>
      </c>
      <c r="J353" s="154" t="b">
        <v>1</v>
      </c>
      <c r="K353" s="154">
        <v>22.5</v>
      </c>
      <c r="L353" s="154" t="s">
        <v>1447</v>
      </c>
      <c r="M353" s="154" t="s">
        <v>992</v>
      </c>
      <c r="N353" s="154" t="s">
        <v>1448</v>
      </c>
      <c r="O353" s="154" t="s">
        <v>824</v>
      </c>
      <c r="P353" s="154" t="str">
        <f t="shared" si="5"/>
        <v>CarysPoole37976</v>
      </c>
    </row>
    <row r="354" spans="1:16" x14ac:dyDescent="0.2">
      <c r="A354" s="154">
        <v>10</v>
      </c>
      <c r="B354" s="154" t="s">
        <v>208</v>
      </c>
      <c r="C354" s="154" t="s">
        <v>281</v>
      </c>
      <c r="D354" s="155">
        <v>37591</v>
      </c>
      <c r="E354" s="154" t="s">
        <v>563</v>
      </c>
      <c r="F354" s="154" t="s">
        <v>7</v>
      </c>
      <c r="G354" s="154" t="s">
        <v>571</v>
      </c>
      <c r="H354" s="154" t="s">
        <v>571</v>
      </c>
      <c r="I354" s="154">
        <v>9</v>
      </c>
      <c r="J354" s="154" t="b">
        <v>1</v>
      </c>
      <c r="K354" s="154">
        <v>9</v>
      </c>
      <c r="L354" s="154" t="s">
        <v>1449</v>
      </c>
      <c r="M354" s="154" t="s">
        <v>559</v>
      </c>
      <c r="N354" s="154" t="s">
        <v>1450</v>
      </c>
      <c r="O354" s="154" t="s">
        <v>824</v>
      </c>
      <c r="P354" s="154" t="str">
        <f t="shared" si="5"/>
        <v>GracePowell37591</v>
      </c>
    </row>
    <row r="355" spans="1:16" x14ac:dyDescent="0.2">
      <c r="A355" s="154">
        <v>445</v>
      </c>
      <c r="B355" s="154" t="s">
        <v>488</v>
      </c>
      <c r="C355" s="154" t="s">
        <v>489</v>
      </c>
      <c r="D355" s="155">
        <v>38764</v>
      </c>
      <c r="E355" s="154" t="s">
        <v>563</v>
      </c>
      <c r="F355" s="154" t="s">
        <v>12</v>
      </c>
      <c r="G355" s="154" t="s">
        <v>558</v>
      </c>
      <c r="H355" s="154" t="s">
        <v>558</v>
      </c>
      <c r="I355" s="154">
        <v>9</v>
      </c>
      <c r="J355" s="154" t="b">
        <v>1</v>
      </c>
      <c r="K355" s="154">
        <v>9</v>
      </c>
      <c r="L355" s="154" t="s">
        <v>1451</v>
      </c>
      <c r="M355" s="154" t="s">
        <v>71</v>
      </c>
      <c r="N355" s="154" t="s">
        <v>1452</v>
      </c>
      <c r="O355" s="154" t="s">
        <v>824</v>
      </c>
      <c r="P355" s="154" t="str">
        <f t="shared" si="5"/>
        <v>RebekahPratt38764</v>
      </c>
    </row>
    <row r="356" spans="1:16" x14ac:dyDescent="0.2">
      <c r="A356" s="154">
        <v>196</v>
      </c>
      <c r="B356" s="154" t="s">
        <v>136</v>
      </c>
      <c r="C356" s="154" t="s">
        <v>174</v>
      </c>
      <c r="D356" s="155">
        <v>37914</v>
      </c>
      <c r="E356" s="154" t="s">
        <v>557</v>
      </c>
      <c r="F356" s="154" t="s">
        <v>0</v>
      </c>
      <c r="G356" s="154" t="s">
        <v>558</v>
      </c>
      <c r="H356" s="154" t="s">
        <v>558</v>
      </c>
      <c r="I356" s="154">
        <v>9</v>
      </c>
      <c r="J356" s="154" t="b">
        <v>1</v>
      </c>
      <c r="K356" s="154">
        <v>9</v>
      </c>
      <c r="L356" s="154" t="s">
        <v>1453</v>
      </c>
      <c r="M356" s="154" t="s">
        <v>570</v>
      </c>
      <c r="N356" s="154" t="s">
        <v>1454</v>
      </c>
      <c r="O356" s="154" t="s">
        <v>824</v>
      </c>
      <c r="P356" s="154" t="str">
        <f t="shared" si="5"/>
        <v>RyanPrice37914</v>
      </c>
    </row>
    <row r="357" spans="1:16" x14ac:dyDescent="0.2">
      <c r="A357" s="154">
        <v>241</v>
      </c>
      <c r="B357" s="154" t="s">
        <v>651</v>
      </c>
      <c r="C357" s="154" t="s">
        <v>174</v>
      </c>
      <c r="D357" s="155">
        <v>37296</v>
      </c>
      <c r="E357" s="154" t="s">
        <v>557</v>
      </c>
      <c r="F357" s="154" t="s">
        <v>23</v>
      </c>
      <c r="G357" s="154" t="s">
        <v>569</v>
      </c>
      <c r="H357" s="154" t="s">
        <v>569</v>
      </c>
      <c r="I357" s="154">
        <v>18</v>
      </c>
      <c r="J357" s="154" t="b">
        <v>1</v>
      </c>
      <c r="K357" s="154">
        <v>18</v>
      </c>
      <c r="L357" s="154" t="s">
        <v>1455</v>
      </c>
      <c r="M357" s="154" t="s">
        <v>840</v>
      </c>
      <c r="O357" s="154" t="s">
        <v>822</v>
      </c>
      <c r="P357" s="154" t="str">
        <f t="shared" si="5"/>
        <v>ZacharyPrice37296</v>
      </c>
    </row>
    <row r="358" spans="1:16" x14ac:dyDescent="0.2">
      <c r="A358" s="154">
        <v>578</v>
      </c>
      <c r="B358" s="154" t="s">
        <v>147</v>
      </c>
      <c r="C358" s="154" t="s">
        <v>174</v>
      </c>
      <c r="D358" s="155">
        <v>38025</v>
      </c>
      <c r="E358" s="154" t="s">
        <v>557</v>
      </c>
      <c r="F358" s="154" t="s">
        <v>0</v>
      </c>
      <c r="G358" s="154" t="s">
        <v>629</v>
      </c>
      <c r="H358" s="154" t="s">
        <v>629</v>
      </c>
      <c r="I358" s="154">
        <v>9</v>
      </c>
      <c r="J358" s="154" t="b">
        <v>1</v>
      </c>
      <c r="K358" s="154">
        <v>9</v>
      </c>
      <c r="L358" s="154" t="s">
        <v>1456</v>
      </c>
      <c r="M358" s="154" t="s">
        <v>576</v>
      </c>
      <c r="N358" s="154" t="s">
        <v>1457</v>
      </c>
      <c r="O358" s="154" t="s">
        <v>824</v>
      </c>
      <c r="P358" s="154" t="str">
        <f t="shared" si="5"/>
        <v>OliverPrice38025</v>
      </c>
    </row>
    <row r="359" spans="1:16" x14ac:dyDescent="0.2">
      <c r="A359" s="154">
        <v>336</v>
      </c>
      <c r="B359" s="154" t="s">
        <v>152</v>
      </c>
      <c r="C359" s="154" t="s">
        <v>691</v>
      </c>
      <c r="D359" s="155">
        <v>38599</v>
      </c>
      <c r="E359" s="154" t="s">
        <v>557</v>
      </c>
      <c r="F359" s="154" t="s">
        <v>14</v>
      </c>
      <c r="G359" s="154" t="s">
        <v>629</v>
      </c>
      <c r="H359" s="154" t="s">
        <v>629</v>
      </c>
      <c r="I359" s="154">
        <v>9</v>
      </c>
      <c r="J359" s="154" t="b">
        <v>1</v>
      </c>
      <c r="K359" s="154">
        <v>9</v>
      </c>
      <c r="L359" s="154" t="s">
        <v>1458</v>
      </c>
      <c r="M359" s="154" t="s">
        <v>582</v>
      </c>
      <c r="N359" s="154" t="s">
        <v>1459</v>
      </c>
      <c r="O359" s="154" t="s">
        <v>824</v>
      </c>
      <c r="P359" s="154" t="str">
        <f t="shared" si="5"/>
        <v>JamesPriest38599</v>
      </c>
    </row>
    <row r="360" spans="1:16" x14ac:dyDescent="0.2">
      <c r="A360" s="154">
        <v>343</v>
      </c>
      <c r="B360" s="154" t="s">
        <v>249</v>
      </c>
      <c r="C360" s="154" t="s">
        <v>302</v>
      </c>
      <c r="D360" s="155">
        <v>38358</v>
      </c>
      <c r="E360" s="154" t="s">
        <v>563</v>
      </c>
      <c r="F360" s="154" t="s">
        <v>10</v>
      </c>
      <c r="G360" s="154" t="s">
        <v>629</v>
      </c>
      <c r="H360" s="154" t="s">
        <v>629</v>
      </c>
      <c r="I360" s="154">
        <v>9</v>
      </c>
      <c r="J360" s="154" t="b">
        <v>1</v>
      </c>
      <c r="K360" s="154">
        <v>9</v>
      </c>
      <c r="L360" s="154" t="s">
        <v>1460</v>
      </c>
      <c r="M360" s="154" t="s">
        <v>568</v>
      </c>
      <c r="N360" s="154" t="s">
        <v>1461</v>
      </c>
      <c r="O360" s="154" t="s">
        <v>824</v>
      </c>
      <c r="P360" s="154" t="str">
        <f t="shared" si="5"/>
        <v>LowriProsser38358</v>
      </c>
    </row>
    <row r="361" spans="1:16" x14ac:dyDescent="0.2">
      <c r="A361" s="154">
        <v>351</v>
      </c>
      <c r="B361" s="154" t="s">
        <v>215</v>
      </c>
      <c r="C361" s="154" t="s">
        <v>302</v>
      </c>
      <c r="D361" s="155">
        <v>38737</v>
      </c>
      <c r="E361" s="154" t="s">
        <v>563</v>
      </c>
      <c r="F361" s="154" t="s">
        <v>12</v>
      </c>
      <c r="G361" s="154" t="s">
        <v>575</v>
      </c>
      <c r="H361" s="154" t="s">
        <v>575</v>
      </c>
      <c r="I361" s="154">
        <v>9</v>
      </c>
      <c r="J361" s="154" t="b">
        <v>1</v>
      </c>
      <c r="K361" s="154">
        <v>9</v>
      </c>
      <c r="L361" s="154" t="s">
        <v>1462</v>
      </c>
      <c r="M361" s="154" t="s">
        <v>560</v>
      </c>
      <c r="N361" s="154" t="s">
        <v>1463</v>
      </c>
      <c r="O361" s="154" t="s">
        <v>824</v>
      </c>
      <c r="P361" s="154" t="str">
        <f t="shared" si="5"/>
        <v>LaurenProsser38737</v>
      </c>
    </row>
    <row r="362" spans="1:16" x14ac:dyDescent="0.2">
      <c r="A362" s="154">
        <v>397</v>
      </c>
      <c r="B362" s="154" t="s">
        <v>203</v>
      </c>
      <c r="C362" s="154" t="s">
        <v>302</v>
      </c>
      <c r="D362" s="155">
        <v>39919</v>
      </c>
      <c r="E362" s="154" t="s">
        <v>563</v>
      </c>
      <c r="F362" s="154" t="s">
        <v>4</v>
      </c>
      <c r="G362" s="154" t="s">
        <v>558</v>
      </c>
      <c r="H362" s="154" t="s">
        <v>558</v>
      </c>
      <c r="I362" s="154">
        <v>9</v>
      </c>
      <c r="J362" s="154" t="b">
        <v>1</v>
      </c>
      <c r="K362" s="154">
        <v>9</v>
      </c>
      <c r="L362" s="154" t="s">
        <v>1464</v>
      </c>
      <c r="M362" s="154" t="s">
        <v>582</v>
      </c>
      <c r="N362" s="154" t="s">
        <v>1465</v>
      </c>
      <c r="O362" s="154" t="s">
        <v>824</v>
      </c>
      <c r="P362" s="154" t="str">
        <f t="shared" si="5"/>
        <v>AliceProsser39919</v>
      </c>
    </row>
    <row r="363" spans="1:16" x14ac:dyDescent="0.2">
      <c r="A363" s="154">
        <v>407</v>
      </c>
      <c r="B363" s="154" t="s">
        <v>721</v>
      </c>
      <c r="C363" s="154" t="s">
        <v>722</v>
      </c>
      <c r="D363" s="155">
        <v>38432</v>
      </c>
      <c r="E363" s="154" t="s">
        <v>563</v>
      </c>
      <c r="F363" s="154" t="s">
        <v>10</v>
      </c>
      <c r="G363" s="154" t="s">
        <v>723</v>
      </c>
      <c r="H363" s="154" t="s">
        <v>723</v>
      </c>
      <c r="I363" s="154">
        <v>27</v>
      </c>
      <c r="J363" s="154" t="b">
        <v>1</v>
      </c>
      <c r="K363" s="154">
        <v>27</v>
      </c>
      <c r="L363" s="154" t="s">
        <v>1466</v>
      </c>
      <c r="M363" s="154" t="s">
        <v>1467</v>
      </c>
      <c r="N363" s="154" t="s">
        <v>1468</v>
      </c>
      <c r="O363" s="154" t="s">
        <v>824</v>
      </c>
      <c r="P363" s="154" t="str">
        <f t="shared" si="5"/>
        <v>OpheliaPye38432</v>
      </c>
    </row>
    <row r="364" spans="1:16" x14ac:dyDescent="0.2">
      <c r="A364" s="154">
        <v>425</v>
      </c>
      <c r="B364" s="154" t="s">
        <v>367</v>
      </c>
      <c r="C364" s="154" t="s">
        <v>368</v>
      </c>
      <c r="D364" s="155">
        <v>39388</v>
      </c>
      <c r="E364" s="154" t="s">
        <v>563</v>
      </c>
      <c r="F364" s="154" t="s">
        <v>4</v>
      </c>
      <c r="G364" s="154" t="s">
        <v>558</v>
      </c>
      <c r="H364" s="154" t="s">
        <v>558</v>
      </c>
      <c r="I364" s="154">
        <v>22.5</v>
      </c>
      <c r="J364" s="154" t="b">
        <v>1</v>
      </c>
      <c r="K364" s="154">
        <v>22.5</v>
      </c>
      <c r="L364" s="154" t="s">
        <v>1469</v>
      </c>
      <c r="M364" s="154" t="s">
        <v>992</v>
      </c>
      <c r="N364" s="154" t="s">
        <v>1470</v>
      </c>
      <c r="O364" s="154" t="s">
        <v>824</v>
      </c>
      <c r="P364" s="154" t="str">
        <f t="shared" si="5"/>
        <v>MatildaQuick39388</v>
      </c>
    </row>
    <row r="365" spans="1:16" x14ac:dyDescent="0.2">
      <c r="A365" s="154">
        <v>325</v>
      </c>
      <c r="B365" s="154" t="s">
        <v>400</v>
      </c>
      <c r="C365" s="154" t="s">
        <v>459</v>
      </c>
      <c r="D365" s="155">
        <v>39068</v>
      </c>
      <c r="E365" s="154" t="s">
        <v>563</v>
      </c>
      <c r="F365" s="154" t="s">
        <v>12</v>
      </c>
      <c r="G365" s="154" t="s">
        <v>575</v>
      </c>
      <c r="H365" s="154" t="s">
        <v>575</v>
      </c>
      <c r="I365" s="154">
        <v>22.5</v>
      </c>
      <c r="J365" s="154" t="b">
        <v>1</v>
      </c>
      <c r="K365" s="154">
        <v>22.5</v>
      </c>
      <c r="L365" s="154" t="s">
        <v>1471</v>
      </c>
      <c r="M365" s="154" t="s">
        <v>850</v>
      </c>
      <c r="N365" s="154" t="s">
        <v>1472</v>
      </c>
      <c r="O365" s="154" t="s">
        <v>824</v>
      </c>
      <c r="P365" s="154" t="str">
        <f t="shared" si="5"/>
        <v>CerysRadcliffe39068</v>
      </c>
    </row>
    <row r="366" spans="1:16" x14ac:dyDescent="0.2">
      <c r="A366" s="154">
        <v>117</v>
      </c>
      <c r="B366" s="154" t="s">
        <v>196</v>
      </c>
      <c r="C366" s="154" t="s">
        <v>618</v>
      </c>
      <c r="D366" s="155">
        <v>38940</v>
      </c>
      <c r="E366" s="154" t="s">
        <v>563</v>
      </c>
      <c r="F366" s="154" t="s">
        <v>12</v>
      </c>
      <c r="G366" s="154" t="s">
        <v>579</v>
      </c>
      <c r="H366" s="154" t="s">
        <v>579</v>
      </c>
      <c r="I366" s="154">
        <v>18</v>
      </c>
      <c r="J366" s="154" t="b">
        <v>1</v>
      </c>
      <c r="K366" s="154">
        <v>18</v>
      </c>
      <c r="L366" s="154" t="s">
        <v>1473</v>
      </c>
      <c r="M366" s="154" t="s">
        <v>1182</v>
      </c>
      <c r="N366" s="154" t="s">
        <v>1474</v>
      </c>
      <c r="O366" s="154" t="s">
        <v>824</v>
      </c>
      <c r="P366" s="154" t="str">
        <f t="shared" si="5"/>
        <v>NiaReddy38940</v>
      </c>
    </row>
    <row r="367" spans="1:16" x14ac:dyDescent="0.2">
      <c r="A367" s="154">
        <v>412</v>
      </c>
      <c r="B367" s="154" t="s">
        <v>726</v>
      </c>
      <c r="C367" s="154" t="s">
        <v>727</v>
      </c>
      <c r="D367" s="155">
        <v>38596</v>
      </c>
      <c r="E367" s="154" t="s">
        <v>563</v>
      </c>
      <c r="F367" s="154" t="s">
        <v>12</v>
      </c>
      <c r="G367" s="154" t="s">
        <v>575</v>
      </c>
      <c r="H367" s="154" t="s">
        <v>575</v>
      </c>
      <c r="I367" s="154">
        <v>9</v>
      </c>
      <c r="J367" s="154" t="b">
        <v>1</v>
      </c>
      <c r="K367" s="154">
        <v>9</v>
      </c>
      <c r="L367" s="154" t="s">
        <v>1475</v>
      </c>
      <c r="M367" s="154" t="s">
        <v>566</v>
      </c>
      <c r="N367" s="154" t="s">
        <v>1476</v>
      </c>
      <c r="O367" s="154" t="s">
        <v>824</v>
      </c>
      <c r="P367" s="154" t="str">
        <f t="shared" si="5"/>
        <v>ShaunaReed38596</v>
      </c>
    </row>
    <row r="368" spans="1:16" x14ac:dyDescent="0.2">
      <c r="A368" s="154">
        <v>469</v>
      </c>
      <c r="B368" s="154" t="s">
        <v>745</v>
      </c>
      <c r="C368" s="154" t="s">
        <v>746</v>
      </c>
      <c r="D368" s="155">
        <v>37574</v>
      </c>
      <c r="E368" s="154" t="s">
        <v>563</v>
      </c>
      <c r="F368" s="154" t="s">
        <v>7</v>
      </c>
      <c r="G368" s="154" t="s">
        <v>569</v>
      </c>
      <c r="H368" s="154" t="s">
        <v>569</v>
      </c>
      <c r="I368" s="154">
        <v>9</v>
      </c>
      <c r="J368" s="154" t="b">
        <v>1</v>
      </c>
      <c r="K368" s="154">
        <v>9</v>
      </c>
      <c r="L368" s="154" t="s">
        <v>1477</v>
      </c>
      <c r="M368" s="154" t="s">
        <v>576</v>
      </c>
      <c r="N368" s="154" t="s">
        <v>1478</v>
      </c>
      <c r="O368" s="154" t="s">
        <v>824</v>
      </c>
      <c r="P368" s="154" t="str">
        <f t="shared" si="5"/>
        <v>Ffion MadiRees Jones37574</v>
      </c>
    </row>
    <row r="369" spans="1:16" x14ac:dyDescent="0.2">
      <c r="A369" s="154">
        <v>118</v>
      </c>
      <c r="B369" s="154" t="s">
        <v>192</v>
      </c>
      <c r="C369" s="154" t="s">
        <v>464</v>
      </c>
      <c r="D369" s="155">
        <v>38632</v>
      </c>
      <c r="E369" s="154" t="s">
        <v>563</v>
      </c>
      <c r="F369" s="154" t="s">
        <v>12</v>
      </c>
      <c r="G369" s="154" t="s">
        <v>574</v>
      </c>
      <c r="H369" s="154" t="s">
        <v>574</v>
      </c>
      <c r="I369" s="154">
        <v>18</v>
      </c>
      <c r="J369" s="154" t="b">
        <v>1</v>
      </c>
      <c r="K369" s="154">
        <v>18</v>
      </c>
      <c r="L369" s="154" t="s">
        <v>1479</v>
      </c>
      <c r="M369" s="154" t="s">
        <v>840</v>
      </c>
      <c r="N369" s="154" t="s">
        <v>1480</v>
      </c>
      <c r="O369" s="154" t="s">
        <v>824</v>
      </c>
      <c r="P369" s="154" t="str">
        <f t="shared" si="5"/>
        <v>LilyRees-Thomas38632</v>
      </c>
    </row>
    <row r="370" spans="1:16" x14ac:dyDescent="0.2">
      <c r="A370" s="154">
        <v>100</v>
      </c>
      <c r="B370" s="154" t="s">
        <v>191</v>
      </c>
      <c r="C370" s="154" t="s">
        <v>612</v>
      </c>
      <c r="D370" s="155">
        <v>38581</v>
      </c>
      <c r="E370" s="154" t="s">
        <v>563</v>
      </c>
      <c r="F370" s="154" t="s">
        <v>10</v>
      </c>
      <c r="G370" s="154" t="s">
        <v>575</v>
      </c>
      <c r="H370" s="154" t="s">
        <v>575</v>
      </c>
      <c r="I370" s="154">
        <v>9</v>
      </c>
      <c r="J370" s="154" t="b">
        <v>1</v>
      </c>
      <c r="K370" s="154">
        <v>9</v>
      </c>
      <c r="L370" s="154" t="s">
        <v>1481</v>
      </c>
      <c r="M370" s="154" t="s">
        <v>560</v>
      </c>
      <c r="N370" s="154" t="s">
        <v>1482</v>
      </c>
      <c r="O370" s="154" t="s">
        <v>824</v>
      </c>
      <c r="P370" s="154" t="str">
        <f t="shared" si="5"/>
        <v>OliviaReid38581</v>
      </c>
    </row>
    <row r="371" spans="1:16" x14ac:dyDescent="0.2">
      <c r="A371" s="154">
        <v>431</v>
      </c>
      <c r="B371" s="154" t="s">
        <v>146</v>
      </c>
      <c r="C371" s="154" t="s">
        <v>176</v>
      </c>
      <c r="D371" s="155">
        <v>38183</v>
      </c>
      <c r="E371" s="154" t="s">
        <v>557</v>
      </c>
      <c r="F371" s="154" t="s">
        <v>0</v>
      </c>
      <c r="G371" s="154" t="s">
        <v>574</v>
      </c>
      <c r="H371" s="154" t="s">
        <v>574</v>
      </c>
      <c r="I371" s="154">
        <v>18</v>
      </c>
      <c r="J371" s="154" t="b">
        <v>1</v>
      </c>
      <c r="K371" s="154">
        <v>18</v>
      </c>
      <c r="L371" s="154" t="s">
        <v>1483</v>
      </c>
      <c r="M371" s="154" t="s">
        <v>926</v>
      </c>
      <c r="N371" s="154" t="s">
        <v>1484</v>
      </c>
      <c r="O371" s="154" t="s">
        <v>824</v>
      </c>
      <c r="P371" s="154" t="str">
        <f t="shared" si="5"/>
        <v>JacobReynolds38183</v>
      </c>
    </row>
    <row r="372" spans="1:16" x14ac:dyDescent="0.2">
      <c r="A372" s="154">
        <v>555</v>
      </c>
      <c r="B372" s="154" t="s">
        <v>134</v>
      </c>
      <c r="C372" s="154" t="s">
        <v>176</v>
      </c>
      <c r="D372" s="155">
        <v>37530</v>
      </c>
      <c r="E372" s="154" t="s">
        <v>557</v>
      </c>
      <c r="F372" s="154" t="s">
        <v>23</v>
      </c>
      <c r="G372" s="154" t="s">
        <v>574</v>
      </c>
      <c r="H372" s="154" t="s">
        <v>574</v>
      </c>
      <c r="I372" s="154">
        <v>18</v>
      </c>
      <c r="J372" s="154" t="b">
        <v>1</v>
      </c>
      <c r="K372" s="154">
        <v>18</v>
      </c>
      <c r="L372" s="154" t="s">
        <v>1485</v>
      </c>
      <c r="M372" s="154" t="s">
        <v>926</v>
      </c>
      <c r="N372" s="154" t="s">
        <v>1486</v>
      </c>
      <c r="O372" s="154" t="s">
        <v>824</v>
      </c>
      <c r="P372" s="154" t="str">
        <f t="shared" si="5"/>
        <v>BenjaminReynolds37530</v>
      </c>
    </row>
    <row r="373" spans="1:16" x14ac:dyDescent="0.2">
      <c r="A373" s="154">
        <v>470</v>
      </c>
      <c r="B373" s="154" t="s">
        <v>177</v>
      </c>
      <c r="C373" s="154" t="s">
        <v>178</v>
      </c>
      <c r="D373" s="155">
        <v>39425</v>
      </c>
      <c r="E373" s="154" t="s">
        <v>557</v>
      </c>
      <c r="F373" s="154" t="s">
        <v>15</v>
      </c>
      <c r="G373" s="154" t="s">
        <v>665</v>
      </c>
      <c r="H373" s="154" t="s">
        <v>665</v>
      </c>
      <c r="I373" s="154">
        <v>18</v>
      </c>
      <c r="J373" s="154" t="b">
        <v>1</v>
      </c>
      <c r="K373" s="154">
        <v>18</v>
      </c>
      <c r="L373" s="154" t="s">
        <v>1487</v>
      </c>
      <c r="M373" s="154" t="s">
        <v>840</v>
      </c>
      <c r="O373" s="154" t="s">
        <v>822</v>
      </c>
      <c r="P373" s="154" t="str">
        <f t="shared" si="5"/>
        <v>RobertsRhodri39425</v>
      </c>
    </row>
    <row r="374" spans="1:16" x14ac:dyDescent="0.2">
      <c r="A374" s="154">
        <v>411</v>
      </c>
      <c r="B374" s="154" t="s">
        <v>724</v>
      </c>
      <c r="C374" s="154" t="s">
        <v>725</v>
      </c>
      <c r="D374" s="155">
        <v>39392</v>
      </c>
      <c r="E374" s="154" t="s">
        <v>563</v>
      </c>
      <c r="F374" s="154" t="s">
        <v>4</v>
      </c>
      <c r="G374" s="154" t="s">
        <v>574</v>
      </c>
      <c r="H374" s="154" t="s">
        <v>574</v>
      </c>
      <c r="I374" s="154">
        <v>9</v>
      </c>
      <c r="J374" s="154" t="b">
        <v>1</v>
      </c>
      <c r="K374" s="154">
        <v>9</v>
      </c>
      <c r="L374" s="154" t="s">
        <v>1488</v>
      </c>
      <c r="M374" s="154" t="s">
        <v>560</v>
      </c>
      <c r="N374" s="154" t="s">
        <v>1489</v>
      </c>
      <c r="O374" s="154" t="s">
        <v>824</v>
      </c>
      <c r="P374" s="154" t="str">
        <f t="shared" si="5"/>
        <v>AmayaRichardson39392</v>
      </c>
    </row>
    <row r="375" spans="1:16" x14ac:dyDescent="0.2">
      <c r="A375" s="154">
        <v>418</v>
      </c>
      <c r="B375" s="154" t="s">
        <v>154</v>
      </c>
      <c r="C375" s="154" t="s">
        <v>729</v>
      </c>
      <c r="D375" s="155">
        <v>38760</v>
      </c>
      <c r="E375" s="154" t="s">
        <v>557</v>
      </c>
      <c r="F375" s="154" t="s">
        <v>14</v>
      </c>
      <c r="G375" s="154" t="s">
        <v>615</v>
      </c>
      <c r="H375" s="154" t="s">
        <v>615</v>
      </c>
      <c r="I375" s="154">
        <v>9</v>
      </c>
      <c r="J375" s="154" t="b">
        <v>1</v>
      </c>
      <c r="K375" s="154">
        <v>9</v>
      </c>
      <c r="L375" s="154" t="s">
        <v>1490</v>
      </c>
      <c r="M375" s="154" t="s">
        <v>562</v>
      </c>
      <c r="N375" s="154" t="s">
        <v>1491</v>
      </c>
      <c r="O375" s="154" t="s">
        <v>824</v>
      </c>
      <c r="P375" s="154" t="str">
        <f t="shared" si="5"/>
        <v>DanielRicketts38760</v>
      </c>
    </row>
    <row r="376" spans="1:16" x14ac:dyDescent="0.2">
      <c r="A376" s="154">
        <v>7</v>
      </c>
      <c r="B376" s="154" t="s">
        <v>144</v>
      </c>
      <c r="C376" s="154" t="s">
        <v>177</v>
      </c>
      <c r="D376" s="155">
        <v>37275</v>
      </c>
      <c r="E376" s="154" t="s">
        <v>557</v>
      </c>
      <c r="F376" s="154" t="s">
        <v>23</v>
      </c>
      <c r="G376" s="154" t="s">
        <v>567</v>
      </c>
      <c r="H376" s="154" t="s">
        <v>567</v>
      </c>
      <c r="I376" s="154">
        <v>9</v>
      </c>
      <c r="J376" s="154" t="b">
        <v>1</v>
      </c>
      <c r="K376" s="154">
        <v>9</v>
      </c>
      <c r="L376" s="154" t="s">
        <v>1492</v>
      </c>
      <c r="M376" s="154" t="s">
        <v>568</v>
      </c>
      <c r="N376" s="154" t="s">
        <v>1493</v>
      </c>
      <c r="O376" s="154" t="s">
        <v>824</v>
      </c>
      <c r="P376" s="154" t="str">
        <f t="shared" si="5"/>
        <v>SamuelRoberts37275</v>
      </c>
    </row>
    <row r="377" spans="1:16" x14ac:dyDescent="0.2">
      <c r="A377" s="154">
        <v>244</v>
      </c>
      <c r="B377" s="154" t="s">
        <v>652</v>
      </c>
      <c r="C377" s="154" t="s">
        <v>177</v>
      </c>
      <c r="D377" s="155">
        <v>37549</v>
      </c>
      <c r="E377" s="154" t="s">
        <v>557</v>
      </c>
      <c r="F377" s="154" t="s">
        <v>23</v>
      </c>
      <c r="G377" s="154" t="s">
        <v>653</v>
      </c>
      <c r="H377" s="154" t="s">
        <v>653</v>
      </c>
      <c r="I377" s="154">
        <v>18</v>
      </c>
      <c r="J377" s="154" t="b">
        <v>1</v>
      </c>
      <c r="K377" s="154">
        <v>18</v>
      </c>
      <c r="L377" s="154" t="s">
        <v>1494</v>
      </c>
      <c r="M377" s="154" t="s">
        <v>1383</v>
      </c>
      <c r="O377" s="154" t="s">
        <v>822</v>
      </c>
      <c r="P377" s="154" t="str">
        <f t="shared" si="5"/>
        <v>AlexRoberts37549</v>
      </c>
    </row>
    <row r="378" spans="1:16" x14ac:dyDescent="0.2">
      <c r="A378" s="154">
        <v>309</v>
      </c>
      <c r="B378" s="154" t="s">
        <v>216</v>
      </c>
      <c r="C378" s="154" t="s">
        <v>177</v>
      </c>
      <c r="D378" s="155">
        <v>38727</v>
      </c>
      <c r="E378" s="154" t="s">
        <v>563</v>
      </c>
      <c r="F378" s="154" t="s">
        <v>12</v>
      </c>
      <c r="G378" s="154" t="s">
        <v>569</v>
      </c>
      <c r="H378" s="154" t="s">
        <v>569</v>
      </c>
      <c r="I378" s="154">
        <v>36</v>
      </c>
      <c r="J378" s="154" t="b">
        <v>1</v>
      </c>
      <c r="K378" s="154">
        <v>36</v>
      </c>
      <c r="L378" s="154" t="s">
        <v>1495</v>
      </c>
      <c r="M378" s="154" t="s">
        <v>1496</v>
      </c>
      <c r="N378" s="154" t="s">
        <v>1497</v>
      </c>
      <c r="O378" s="154" t="s">
        <v>824</v>
      </c>
      <c r="P378" s="154" t="str">
        <f t="shared" si="5"/>
        <v>MeganRoberts38727</v>
      </c>
    </row>
    <row r="379" spans="1:16" x14ac:dyDescent="0.2">
      <c r="A379" s="154">
        <v>410</v>
      </c>
      <c r="B379" s="154" t="s">
        <v>409</v>
      </c>
      <c r="C379" s="154" t="s">
        <v>177</v>
      </c>
      <c r="D379" s="155">
        <v>38226</v>
      </c>
      <c r="E379" s="154" t="s">
        <v>563</v>
      </c>
      <c r="F379" s="154" t="s">
        <v>10</v>
      </c>
      <c r="G379" s="154" t="s">
        <v>583</v>
      </c>
      <c r="H379" s="154" t="s">
        <v>583</v>
      </c>
      <c r="I379" s="154">
        <v>9</v>
      </c>
      <c r="J379" s="154" t="b">
        <v>1</v>
      </c>
      <c r="K379" s="154">
        <v>9</v>
      </c>
      <c r="L379" s="154" t="s">
        <v>1498</v>
      </c>
      <c r="M379" s="154" t="s">
        <v>576</v>
      </c>
      <c r="N379" s="154" t="s">
        <v>1499</v>
      </c>
      <c r="O379" s="154" t="s">
        <v>824</v>
      </c>
      <c r="P379" s="154" t="str">
        <f t="shared" si="5"/>
        <v>FreyaRoberts38226</v>
      </c>
    </row>
    <row r="380" spans="1:16" x14ac:dyDescent="0.2">
      <c r="A380" s="154">
        <v>501</v>
      </c>
      <c r="B380" s="154" t="s">
        <v>320</v>
      </c>
      <c r="C380" s="154" t="s">
        <v>177</v>
      </c>
      <c r="D380" s="155">
        <v>38056</v>
      </c>
      <c r="E380" s="154" t="s">
        <v>557</v>
      </c>
      <c r="F380" s="154" t="s">
        <v>0</v>
      </c>
      <c r="G380" s="154" t="s">
        <v>571</v>
      </c>
      <c r="H380" s="154" t="s">
        <v>571</v>
      </c>
      <c r="I380" s="154">
        <v>9</v>
      </c>
      <c r="J380" s="154" t="b">
        <v>1</v>
      </c>
      <c r="K380" s="154">
        <v>9</v>
      </c>
      <c r="L380" s="154" t="s">
        <v>1500</v>
      </c>
      <c r="M380" s="154" t="s">
        <v>560</v>
      </c>
      <c r="N380" s="154" t="s">
        <v>1501</v>
      </c>
      <c r="O380" s="154" t="s">
        <v>824</v>
      </c>
      <c r="P380" s="154" t="str">
        <f t="shared" si="5"/>
        <v>DafyddRoberts38056</v>
      </c>
    </row>
    <row r="381" spans="1:16" x14ac:dyDescent="0.2">
      <c r="A381" s="154">
        <v>551</v>
      </c>
      <c r="B381" s="154" t="s">
        <v>439</v>
      </c>
      <c r="C381" s="154" t="s">
        <v>177</v>
      </c>
      <c r="D381" s="155">
        <v>39748</v>
      </c>
      <c r="E381" s="154" t="s">
        <v>557</v>
      </c>
      <c r="F381" s="154" t="s">
        <v>15</v>
      </c>
      <c r="G381" s="154" t="s">
        <v>614</v>
      </c>
      <c r="H381" s="154" t="s">
        <v>614</v>
      </c>
      <c r="I381" s="154">
        <v>9</v>
      </c>
      <c r="J381" s="154" t="b">
        <v>1</v>
      </c>
      <c r="K381" s="154">
        <v>9</v>
      </c>
      <c r="L381" s="154" t="s">
        <v>1502</v>
      </c>
      <c r="M381" s="154" t="s">
        <v>561</v>
      </c>
      <c r="N381" s="154" t="s">
        <v>1503</v>
      </c>
      <c r="O381" s="154" t="s">
        <v>824</v>
      </c>
      <c r="P381" s="154" t="str">
        <f t="shared" si="5"/>
        <v>NoahRoberts39748</v>
      </c>
    </row>
    <row r="382" spans="1:16" x14ac:dyDescent="0.2">
      <c r="A382" s="154">
        <v>250</v>
      </c>
      <c r="B382" s="154" t="s">
        <v>133</v>
      </c>
      <c r="C382" s="154" t="s">
        <v>415</v>
      </c>
      <c r="D382" s="155">
        <v>37275</v>
      </c>
      <c r="E382" s="154" t="s">
        <v>557</v>
      </c>
      <c r="F382" s="154" t="s">
        <v>23</v>
      </c>
      <c r="G382" s="154" t="s">
        <v>622</v>
      </c>
      <c r="H382" s="154" t="s">
        <v>622</v>
      </c>
      <c r="I382" s="154">
        <v>0</v>
      </c>
      <c r="J382" s="154" t="b">
        <v>1</v>
      </c>
      <c r="K382" s="154">
        <v>0</v>
      </c>
      <c r="L382" s="154" t="s">
        <v>830</v>
      </c>
      <c r="M382" s="154" t="s">
        <v>620</v>
      </c>
      <c r="N382" s="154" t="s">
        <v>1504</v>
      </c>
      <c r="O382" s="154" t="s">
        <v>824</v>
      </c>
      <c r="P382" s="154" t="str">
        <f t="shared" si="5"/>
        <v>HarryRoffey37275</v>
      </c>
    </row>
    <row r="383" spans="1:16" x14ac:dyDescent="0.2">
      <c r="A383" s="154">
        <v>535</v>
      </c>
      <c r="B383" s="154" t="s">
        <v>775</v>
      </c>
      <c r="C383" s="154" t="s">
        <v>136</v>
      </c>
      <c r="D383" s="155">
        <v>37995</v>
      </c>
      <c r="E383" s="154" t="s">
        <v>557</v>
      </c>
      <c r="F383" s="154" t="s">
        <v>0</v>
      </c>
      <c r="G383" s="154" t="s">
        <v>569</v>
      </c>
      <c r="H383" s="154" t="s">
        <v>569</v>
      </c>
      <c r="I383" s="154">
        <v>22.5</v>
      </c>
      <c r="J383" s="154" t="b">
        <v>1</v>
      </c>
      <c r="K383" s="154">
        <v>22.5</v>
      </c>
      <c r="L383" s="154" t="s">
        <v>1505</v>
      </c>
      <c r="M383" s="154" t="s">
        <v>1354</v>
      </c>
      <c r="O383" s="154" t="s">
        <v>822</v>
      </c>
      <c r="P383" s="154" t="str">
        <f t="shared" si="5"/>
        <v>JeffreysRyan37995</v>
      </c>
    </row>
    <row r="384" spans="1:16" x14ac:dyDescent="0.2">
      <c r="A384" s="154">
        <v>224</v>
      </c>
      <c r="B384" s="154" t="s">
        <v>307</v>
      </c>
      <c r="C384" s="154" t="s">
        <v>306</v>
      </c>
      <c r="D384" s="155">
        <v>37697</v>
      </c>
      <c r="E384" s="154" t="s">
        <v>563</v>
      </c>
      <c r="F384" s="154" t="s">
        <v>7</v>
      </c>
      <c r="G384" s="154" t="s">
        <v>574</v>
      </c>
      <c r="H384" s="154" t="s">
        <v>574</v>
      </c>
      <c r="I384" s="154">
        <v>22.5</v>
      </c>
      <c r="J384" s="154" t="b">
        <v>1</v>
      </c>
      <c r="K384" s="154">
        <v>22.5</v>
      </c>
      <c r="L384" s="154" t="s">
        <v>1075</v>
      </c>
      <c r="M384" s="154" t="s">
        <v>1506</v>
      </c>
      <c r="O384" s="154" t="s">
        <v>822</v>
      </c>
      <c r="P384" s="154" t="str">
        <f t="shared" si="5"/>
        <v>Graham-MulvaneySadie37697</v>
      </c>
    </row>
    <row r="385" spans="1:16" x14ac:dyDescent="0.2">
      <c r="A385" s="154">
        <v>456</v>
      </c>
      <c r="B385" s="154" t="s">
        <v>326</v>
      </c>
      <c r="C385" s="154" t="s">
        <v>137</v>
      </c>
      <c r="D385" s="155">
        <v>38014</v>
      </c>
      <c r="E385" s="154" t="s">
        <v>557</v>
      </c>
      <c r="F385" s="154" t="s">
        <v>0</v>
      </c>
      <c r="G385" s="154" t="s">
        <v>558</v>
      </c>
      <c r="H385" s="154" t="s">
        <v>558</v>
      </c>
      <c r="I385" s="154">
        <v>22.5</v>
      </c>
      <c r="J385" s="154" t="b">
        <v>1</v>
      </c>
      <c r="K385" s="154">
        <v>22.5</v>
      </c>
      <c r="L385" s="154" t="s">
        <v>1507</v>
      </c>
      <c r="M385" s="154" t="s">
        <v>850</v>
      </c>
      <c r="O385" s="154" t="s">
        <v>822</v>
      </c>
      <c r="P385" s="154" t="str">
        <f t="shared" si="5"/>
        <v>PetherbridgeSam38014</v>
      </c>
    </row>
    <row r="386" spans="1:16" x14ac:dyDescent="0.2">
      <c r="A386" s="154">
        <v>383</v>
      </c>
      <c r="B386" s="154" t="s">
        <v>140</v>
      </c>
      <c r="C386" s="154" t="s">
        <v>297</v>
      </c>
      <c r="D386" s="155">
        <v>39419</v>
      </c>
      <c r="E386" s="154" t="s">
        <v>557</v>
      </c>
      <c r="F386" s="154" t="s">
        <v>15</v>
      </c>
      <c r="G386" s="154" t="s">
        <v>574</v>
      </c>
      <c r="H386" s="154" t="s">
        <v>574</v>
      </c>
      <c r="I386" s="154">
        <v>18</v>
      </c>
      <c r="J386" s="154" t="b">
        <v>1</v>
      </c>
      <c r="K386" s="154">
        <v>18</v>
      </c>
      <c r="L386" s="154" t="s">
        <v>1508</v>
      </c>
      <c r="M386" s="154" t="s">
        <v>926</v>
      </c>
      <c r="N386" s="154" t="s">
        <v>1509</v>
      </c>
      <c r="O386" s="154" t="s">
        <v>824</v>
      </c>
      <c r="P386" s="154" t="str">
        <f t="shared" si="5"/>
        <v>JoshuaSanders39419</v>
      </c>
    </row>
    <row r="387" spans="1:16" x14ac:dyDescent="0.2">
      <c r="A387" s="154">
        <v>291</v>
      </c>
      <c r="B387" s="154" t="s">
        <v>674</v>
      </c>
      <c r="C387" s="154" t="s">
        <v>675</v>
      </c>
      <c r="D387" s="155">
        <v>39811</v>
      </c>
      <c r="E387" s="154" t="s">
        <v>563</v>
      </c>
      <c r="F387" s="154" t="s">
        <v>4</v>
      </c>
      <c r="G387" s="154" t="s">
        <v>574</v>
      </c>
      <c r="H387" s="154" t="s">
        <v>574</v>
      </c>
      <c r="I387" s="154">
        <v>9</v>
      </c>
      <c r="J387" s="154" t="b">
        <v>1</v>
      </c>
      <c r="K387" s="154">
        <v>9</v>
      </c>
      <c r="L387" s="154" t="s">
        <v>1510</v>
      </c>
      <c r="M387" s="154" t="s">
        <v>561</v>
      </c>
      <c r="N387" s="154" t="s">
        <v>1511</v>
      </c>
      <c r="O387" s="154" t="s">
        <v>824</v>
      </c>
      <c r="P387" s="154" t="str">
        <f t="shared" ref="P387:P449" si="6">CONCATENATE(B387,C387,D387)</f>
        <v>Chloe GraceSantima39811</v>
      </c>
    </row>
    <row r="388" spans="1:16" x14ac:dyDescent="0.2">
      <c r="A388" s="154">
        <v>390</v>
      </c>
      <c r="B388" s="154" t="s">
        <v>504</v>
      </c>
      <c r="C388" s="154" t="s">
        <v>231</v>
      </c>
      <c r="D388" s="155">
        <v>38803</v>
      </c>
      <c r="E388" s="154" t="s">
        <v>563</v>
      </c>
      <c r="F388" s="154" t="s">
        <v>12</v>
      </c>
      <c r="G388" s="154" t="s">
        <v>558</v>
      </c>
      <c r="H388" s="154" t="s">
        <v>558</v>
      </c>
      <c r="I388" s="154">
        <v>9</v>
      </c>
      <c r="J388" s="154" t="b">
        <v>1</v>
      </c>
      <c r="K388" s="154">
        <v>9</v>
      </c>
      <c r="L388" s="154" t="s">
        <v>1512</v>
      </c>
      <c r="M388" s="154" t="s">
        <v>559</v>
      </c>
      <c r="O388" s="154" t="s">
        <v>822</v>
      </c>
      <c r="P388" s="154" t="str">
        <f t="shared" si="6"/>
        <v>LyonsSarah38803</v>
      </c>
    </row>
    <row r="389" spans="1:16" x14ac:dyDescent="0.2">
      <c r="A389" s="154">
        <v>366</v>
      </c>
      <c r="B389" s="154" t="s">
        <v>705</v>
      </c>
      <c r="C389" s="154" t="s">
        <v>706</v>
      </c>
      <c r="D389" s="155">
        <v>38542</v>
      </c>
      <c r="E389" s="154" t="s">
        <v>557</v>
      </c>
      <c r="F389" s="154" t="s">
        <v>0</v>
      </c>
      <c r="G389" s="154" t="s">
        <v>574</v>
      </c>
      <c r="H389" s="154" t="s">
        <v>574</v>
      </c>
      <c r="I389" s="154">
        <v>0</v>
      </c>
      <c r="J389" s="154" t="b">
        <v>1</v>
      </c>
      <c r="K389" s="154">
        <v>18</v>
      </c>
      <c r="L389" s="154" t="s">
        <v>1513</v>
      </c>
      <c r="M389" s="154" t="s">
        <v>890</v>
      </c>
      <c r="N389" s="154" t="s">
        <v>1514</v>
      </c>
      <c r="O389" s="154" t="s">
        <v>1053</v>
      </c>
      <c r="P389" s="154" t="str">
        <f t="shared" si="6"/>
        <v>Sajjadsarhan38542</v>
      </c>
    </row>
    <row r="390" spans="1:16" x14ac:dyDescent="0.2">
      <c r="A390" s="154">
        <v>58</v>
      </c>
      <c r="B390" s="154" t="s">
        <v>595</v>
      </c>
      <c r="C390" s="154" t="s">
        <v>596</v>
      </c>
      <c r="D390" s="155">
        <v>36962</v>
      </c>
      <c r="E390" s="154" t="s">
        <v>557</v>
      </c>
      <c r="F390" s="154" t="s">
        <v>23</v>
      </c>
      <c r="G390" s="154" t="s">
        <v>597</v>
      </c>
      <c r="H390" s="154" t="s">
        <v>597</v>
      </c>
      <c r="I390" s="154">
        <v>9</v>
      </c>
      <c r="J390" s="154" t="b">
        <v>1</v>
      </c>
      <c r="K390" s="154">
        <v>9</v>
      </c>
      <c r="L390" s="154" t="s">
        <v>1515</v>
      </c>
      <c r="M390" s="154" t="s">
        <v>570</v>
      </c>
      <c r="N390" s="154" t="s">
        <v>1516</v>
      </c>
      <c r="O390" s="154" t="s">
        <v>824</v>
      </c>
      <c r="P390" s="154" t="str">
        <f t="shared" si="6"/>
        <v>TobySauter36962</v>
      </c>
    </row>
    <row r="391" spans="1:16" x14ac:dyDescent="0.2">
      <c r="A391" s="154">
        <v>263</v>
      </c>
      <c r="B391" s="154" t="s">
        <v>434</v>
      </c>
      <c r="C391" s="154" t="s">
        <v>435</v>
      </c>
      <c r="D391" s="155">
        <v>37555</v>
      </c>
      <c r="E391" s="154" t="s">
        <v>557</v>
      </c>
      <c r="F391" s="154" t="s">
        <v>23</v>
      </c>
      <c r="G391" s="154" t="s">
        <v>622</v>
      </c>
      <c r="H391" s="154" t="s">
        <v>622</v>
      </c>
      <c r="I391" s="154">
        <v>0</v>
      </c>
      <c r="J391" s="154" t="b">
        <v>1</v>
      </c>
      <c r="K391" s="154">
        <v>0</v>
      </c>
      <c r="L391" s="154" t="s">
        <v>830</v>
      </c>
      <c r="M391" s="154" t="s">
        <v>1079</v>
      </c>
      <c r="N391" s="154" t="s">
        <v>1517</v>
      </c>
      <c r="O391" s="154" t="s">
        <v>824</v>
      </c>
      <c r="P391" s="154" t="str">
        <f t="shared" si="6"/>
        <v>JamiSchlueter37555</v>
      </c>
    </row>
    <row r="392" spans="1:16" x14ac:dyDescent="0.2">
      <c r="A392" s="154">
        <v>44</v>
      </c>
      <c r="B392" s="154" t="s">
        <v>191</v>
      </c>
      <c r="C392" s="154" t="s">
        <v>589</v>
      </c>
      <c r="D392" s="155">
        <v>39719</v>
      </c>
      <c r="E392" s="154" t="s">
        <v>563</v>
      </c>
      <c r="F392" s="154" t="s">
        <v>4</v>
      </c>
      <c r="G392" s="154" t="s">
        <v>590</v>
      </c>
      <c r="H392" s="154" t="s">
        <v>590</v>
      </c>
      <c r="I392" s="154">
        <v>18</v>
      </c>
      <c r="J392" s="154" t="b">
        <v>1</v>
      </c>
      <c r="K392" s="154">
        <v>18</v>
      </c>
      <c r="L392" s="154" t="s">
        <v>1518</v>
      </c>
      <c r="M392" s="154" t="s">
        <v>874</v>
      </c>
      <c r="N392" s="154" t="s">
        <v>1519</v>
      </c>
      <c r="O392" s="154" t="s">
        <v>824</v>
      </c>
      <c r="P392" s="154" t="str">
        <f t="shared" si="6"/>
        <v>OliviaSchrimshaw39719</v>
      </c>
    </row>
    <row r="393" spans="1:16" x14ac:dyDescent="0.2">
      <c r="A393" s="154">
        <v>35</v>
      </c>
      <c r="B393" s="154" t="s">
        <v>243</v>
      </c>
      <c r="C393" s="154" t="s">
        <v>586</v>
      </c>
      <c r="D393" s="155">
        <v>37842</v>
      </c>
      <c r="E393" s="154" t="s">
        <v>557</v>
      </c>
      <c r="F393" s="154" t="s">
        <v>23</v>
      </c>
      <c r="G393" s="154" t="s">
        <v>587</v>
      </c>
      <c r="H393" s="154" t="s">
        <v>587</v>
      </c>
      <c r="I393" s="154">
        <v>18</v>
      </c>
      <c r="J393" s="154" t="b">
        <v>1</v>
      </c>
      <c r="K393" s="154">
        <v>18</v>
      </c>
      <c r="L393" s="154" t="s">
        <v>1520</v>
      </c>
      <c r="M393" s="154" t="s">
        <v>840</v>
      </c>
      <c r="N393" s="154" t="s">
        <v>1521</v>
      </c>
      <c r="O393" s="154" t="s">
        <v>824</v>
      </c>
      <c r="P393" s="154" t="str">
        <f t="shared" si="6"/>
        <v>NathanScott37842</v>
      </c>
    </row>
    <row r="394" spans="1:16" x14ac:dyDescent="0.2">
      <c r="A394" s="154">
        <v>39</v>
      </c>
      <c r="B394" s="154" t="s">
        <v>1522</v>
      </c>
      <c r="C394" s="154" t="s">
        <v>737</v>
      </c>
      <c r="D394" s="155">
        <v>38673</v>
      </c>
      <c r="E394" s="154" t="s">
        <v>563</v>
      </c>
      <c r="F394" s="154" t="s">
        <v>12</v>
      </c>
      <c r="I394" s="154">
        <v>0</v>
      </c>
      <c r="J394" s="154" t="b">
        <v>1</v>
      </c>
      <c r="K394" s="154">
        <v>0</v>
      </c>
      <c r="L394" s="154" t="s">
        <v>1523</v>
      </c>
      <c r="M394" s="154" t="s">
        <v>582</v>
      </c>
      <c r="O394" s="154" t="s">
        <v>822</v>
      </c>
      <c r="P394" s="154" t="str">
        <f t="shared" si="6"/>
        <v>Caitlin,Seaborne38673</v>
      </c>
    </row>
    <row r="395" spans="1:16" x14ac:dyDescent="0.2">
      <c r="A395" s="154">
        <v>441</v>
      </c>
      <c r="B395" s="154" t="s">
        <v>224</v>
      </c>
      <c r="C395" s="154" t="s">
        <v>737</v>
      </c>
      <c r="D395" s="155">
        <v>38673</v>
      </c>
      <c r="E395" s="154" t="s">
        <v>563</v>
      </c>
      <c r="F395" s="154" t="s">
        <v>12</v>
      </c>
      <c r="G395" s="154" t="s">
        <v>580</v>
      </c>
      <c r="H395" s="154" t="s">
        <v>580</v>
      </c>
      <c r="I395" s="154">
        <v>9</v>
      </c>
      <c r="J395" s="154" t="b">
        <v>1</v>
      </c>
      <c r="K395" s="154">
        <v>9</v>
      </c>
      <c r="L395" s="154" t="s">
        <v>1524</v>
      </c>
      <c r="M395" s="154" t="s">
        <v>582</v>
      </c>
      <c r="N395" s="154" t="s">
        <v>1525</v>
      </c>
      <c r="O395" s="154" t="s">
        <v>824</v>
      </c>
      <c r="P395" s="154" t="str">
        <f t="shared" si="6"/>
        <v>CaitlinSeaborne38673</v>
      </c>
    </row>
    <row r="396" spans="1:16" x14ac:dyDescent="0.2">
      <c r="A396" s="154">
        <v>208</v>
      </c>
      <c r="B396" s="154" t="s">
        <v>494</v>
      </c>
      <c r="C396" s="154" t="s">
        <v>493</v>
      </c>
      <c r="D396" s="155">
        <v>39443</v>
      </c>
      <c r="E396" s="154" t="s">
        <v>563</v>
      </c>
      <c r="F396" s="154" t="s">
        <v>4</v>
      </c>
      <c r="G396" s="154" t="s">
        <v>574</v>
      </c>
      <c r="H396" s="154" t="s">
        <v>574</v>
      </c>
      <c r="I396" s="154">
        <v>18</v>
      </c>
      <c r="J396" s="154" t="b">
        <v>1</v>
      </c>
      <c r="K396" s="154">
        <v>18</v>
      </c>
      <c r="L396" s="154" t="s">
        <v>1526</v>
      </c>
      <c r="M396" s="154" t="s">
        <v>840</v>
      </c>
      <c r="N396" s="154" t="s">
        <v>1527</v>
      </c>
      <c r="O396" s="154" t="s">
        <v>824</v>
      </c>
      <c r="P396" s="154" t="str">
        <f t="shared" si="6"/>
        <v>AnaisShepperd39443</v>
      </c>
    </row>
    <row r="397" spans="1:16" x14ac:dyDescent="0.2">
      <c r="A397" s="154">
        <v>211</v>
      </c>
      <c r="B397" s="154" t="s">
        <v>492</v>
      </c>
      <c r="C397" s="154" t="s">
        <v>493</v>
      </c>
      <c r="D397" s="155">
        <v>38975</v>
      </c>
      <c r="E397" s="154" t="s">
        <v>563</v>
      </c>
      <c r="F397" s="154" t="s">
        <v>12</v>
      </c>
      <c r="G397" s="154" t="s">
        <v>574</v>
      </c>
      <c r="H397" s="154" t="s">
        <v>574</v>
      </c>
      <c r="I397" s="154">
        <v>18</v>
      </c>
      <c r="J397" s="154" t="b">
        <v>1</v>
      </c>
      <c r="K397" s="154">
        <v>18</v>
      </c>
      <c r="L397" s="154" t="s">
        <v>1526</v>
      </c>
      <c r="M397" s="154" t="s">
        <v>840</v>
      </c>
      <c r="N397" s="154" t="s">
        <v>1528</v>
      </c>
      <c r="O397" s="154" t="s">
        <v>824</v>
      </c>
      <c r="P397" s="154" t="str">
        <f t="shared" si="6"/>
        <v>AvahShepperd38975</v>
      </c>
    </row>
    <row r="398" spans="1:16" x14ac:dyDescent="0.2">
      <c r="A398" s="154">
        <v>589</v>
      </c>
      <c r="B398" s="154" t="s">
        <v>181</v>
      </c>
      <c r="C398" s="154" t="s">
        <v>802</v>
      </c>
      <c r="D398" s="155">
        <v>39283</v>
      </c>
      <c r="E398" s="154" t="s">
        <v>557</v>
      </c>
      <c r="F398" s="154" t="s">
        <v>14</v>
      </c>
      <c r="G398" s="154" t="s">
        <v>558</v>
      </c>
      <c r="H398" s="154" t="s">
        <v>558</v>
      </c>
      <c r="I398" s="154">
        <v>9</v>
      </c>
      <c r="J398" s="154" t="b">
        <v>1</v>
      </c>
      <c r="K398" s="154">
        <v>9</v>
      </c>
      <c r="L398" s="154" t="s">
        <v>1529</v>
      </c>
      <c r="M398" s="154" t="s">
        <v>71</v>
      </c>
      <c r="N398" s="154" t="s">
        <v>1530</v>
      </c>
      <c r="O398" s="154" t="s">
        <v>824</v>
      </c>
      <c r="P398" s="154" t="str">
        <f t="shared" si="6"/>
        <v>CharlieShuall39283</v>
      </c>
    </row>
    <row r="399" spans="1:16" x14ac:dyDescent="0.2">
      <c r="A399" s="154">
        <v>590</v>
      </c>
      <c r="B399" s="154" t="s">
        <v>298</v>
      </c>
      <c r="C399" s="154" t="s">
        <v>802</v>
      </c>
      <c r="D399" s="155">
        <v>39283</v>
      </c>
      <c r="E399" s="154" t="s">
        <v>557</v>
      </c>
      <c r="F399" s="154" t="s">
        <v>14</v>
      </c>
      <c r="G399" s="154" t="s">
        <v>558</v>
      </c>
      <c r="H399" s="154" t="s">
        <v>558</v>
      </c>
      <c r="I399" s="154">
        <v>9</v>
      </c>
      <c r="J399" s="154" t="b">
        <v>1</v>
      </c>
      <c r="K399" s="154">
        <v>9</v>
      </c>
      <c r="L399" s="154" t="s">
        <v>1529</v>
      </c>
      <c r="M399" s="154" t="s">
        <v>71</v>
      </c>
      <c r="N399" s="154" t="s">
        <v>1531</v>
      </c>
      <c r="O399" s="154" t="s">
        <v>824</v>
      </c>
      <c r="P399" s="154" t="str">
        <f t="shared" si="6"/>
        <v>LouisShuall39283</v>
      </c>
    </row>
    <row r="400" spans="1:16" x14ac:dyDescent="0.2">
      <c r="A400" s="154">
        <v>85</v>
      </c>
      <c r="B400" s="154" t="s">
        <v>212</v>
      </c>
      <c r="C400" s="154" t="s">
        <v>237</v>
      </c>
      <c r="D400" s="155">
        <v>38650</v>
      </c>
      <c r="E400" s="154" t="s">
        <v>563</v>
      </c>
      <c r="F400" s="154" t="s">
        <v>12</v>
      </c>
      <c r="G400" s="154" t="s">
        <v>558</v>
      </c>
      <c r="H400" s="154" t="s">
        <v>558</v>
      </c>
      <c r="I400" s="154">
        <v>18</v>
      </c>
      <c r="J400" s="154" t="b">
        <v>1</v>
      </c>
      <c r="K400" s="154">
        <v>18</v>
      </c>
      <c r="L400" s="154" t="s">
        <v>1532</v>
      </c>
      <c r="M400" s="154" t="s">
        <v>840</v>
      </c>
      <c r="O400" s="154" t="s">
        <v>822</v>
      </c>
      <c r="P400" s="154" t="str">
        <f t="shared" si="6"/>
        <v>ChloeSimmonite38650</v>
      </c>
    </row>
    <row r="401" spans="1:16" x14ac:dyDescent="0.2">
      <c r="A401" s="154">
        <v>490</v>
      </c>
      <c r="B401" s="154" t="s">
        <v>528</v>
      </c>
      <c r="C401" s="154" t="s">
        <v>529</v>
      </c>
      <c r="D401" s="155">
        <v>39457</v>
      </c>
      <c r="E401" s="154" t="s">
        <v>563</v>
      </c>
      <c r="F401" s="154" t="s">
        <v>4</v>
      </c>
      <c r="G401" s="154" t="s">
        <v>575</v>
      </c>
      <c r="H401" s="154" t="s">
        <v>575</v>
      </c>
      <c r="I401" s="154">
        <v>9</v>
      </c>
      <c r="J401" s="154" t="b">
        <v>1</v>
      </c>
      <c r="K401" s="154">
        <v>9</v>
      </c>
      <c r="L401" s="154" t="s">
        <v>1533</v>
      </c>
      <c r="M401" s="154" t="s">
        <v>562</v>
      </c>
      <c r="N401" s="154" t="s">
        <v>1534</v>
      </c>
      <c r="O401" s="154" t="s">
        <v>824</v>
      </c>
      <c r="P401" s="154" t="str">
        <f t="shared" si="6"/>
        <v>DarceySimmons39457</v>
      </c>
    </row>
    <row r="402" spans="1:16" x14ac:dyDescent="0.2">
      <c r="A402" s="154">
        <v>9</v>
      </c>
      <c r="B402" s="154" t="s">
        <v>246</v>
      </c>
      <c r="C402" s="154" t="s">
        <v>518</v>
      </c>
      <c r="D402" s="155">
        <v>38977</v>
      </c>
      <c r="E402" s="154" t="s">
        <v>563</v>
      </c>
      <c r="F402" s="154" t="s">
        <v>12</v>
      </c>
      <c r="G402" s="154" t="s">
        <v>569</v>
      </c>
      <c r="H402" s="154" t="s">
        <v>569</v>
      </c>
      <c r="I402" s="154">
        <v>27</v>
      </c>
      <c r="J402" s="154" t="b">
        <v>1</v>
      </c>
      <c r="K402" s="154">
        <v>27</v>
      </c>
      <c r="L402" s="154" t="s">
        <v>1535</v>
      </c>
      <c r="M402" s="154" t="s">
        <v>1536</v>
      </c>
      <c r="N402" s="154" t="s">
        <v>1537</v>
      </c>
      <c r="O402" s="154" t="s">
        <v>824</v>
      </c>
      <c r="P402" s="154" t="str">
        <f t="shared" si="6"/>
        <v>MadeleineSinfield38977</v>
      </c>
    </row>
    <row r="403" spans="1:16" x14ac:dyDescent="0.2">
      <c r="A403" s="154">
        <v>462</v>
      </c>
      <c r="B403" s="154" t="s">
        <v>238</v>
      </c>
      <c r="C403" s="154" t="s">
        <v>497</v>
      </c>
      <c r="D403" s="155">
        <v>39241</v>
      </c>
      <c r="E403" s="154" t="s">
        <v>563</v>
      </c>
      <c r="F403" s="154" t="s">
        <v>12</v>
      </c>
      <c r="G403" s="154" t="s">
        <v>614</v>
      </c>
      <c r="H403" s="154" t="s">
        <v>614</v>
      </c>
      <c r="I403" s="154">
        <v>18</v>
      </c>
      <c r="J403" s="154" t="b">
        <v>1</v>
      </c>
      <c r="K403" s="154">
        <v>18</v>
      </c>
      <c r="L403" s="154" t="s">
        <v>1538</v>
      </c>
      <c r="M403" s="154" t="s">
        <v>1274</v>
      </c>
      <c r="N403" s="154" t="s">
        <v>1539</v>
      </c>
      <c r="O403" s="154" t="s">
        <v>824</v>
      </c>
      <c r="P403" s="154" t="str">
        <f t="shared" si="6"/>
        <v>GeorgiaSmele39241</v>
      </c>
    </row>
    <row r="404" spans="1:16" x14ac:dyDescent="0.2">
      <c r="A404" s="154">
        <v>207</v>
      </c>
      <c r="B404" s="154" t="s">
        <v>645</v>
      </c>
      <c r="C404" s="154" t="s">
        <v>646</v>
      </c>
      <c r="D404" s="155">
        <v>39559</v>
      </c>
      <c r="E404" s="154" t="s">
        <v>563</v>
      </c>
      <c r="F404" s="154" t="s">
        <v>4</v>
      </c>
      <c r="G404" s="154" t="s">
        <v>614</v>
      </c>
      <c r="H404" s="154" t="s">
        <v>614</v>
      </c>
      <c r="I404" s="154">
        <v>18</v>
      </c>
      <c r="J404" s="154" t="b">
        <v>1</v>
      </c>
      <c r="K404" s="154">
        <v>18</v>
      </c>
      <c r="L404" s="154" t="s">
        <v>1540</v>
      </c>
      <c r="M404" s="154" t="s">
        <v>840</v>
      </c>
      <c r="N404" s="154" t="s">
        <v>1541</v>
      </c>
      <c r="O404" s="154" t="s">
        <v>824</v>
      </c>
      <c r="P404" s="154" t="str">
        <f t="shared" si="6"/>
        <v>ArianeSmith39559</v>
      </c>
    </row>
    <row r="405" spans="1:16" x14ac:dyDescent="0.2">
      <c r="A405" s="154">
        <v>367</v>
      </c>
      <c r="B405" s="154" t="s">
        <v>404</v>
      </c>
      <c r="C405" s="154" t="s">
        <v>403</v>
      </c>
      <c r="D405" s="155">
        <v>38597</v>
      </c>
      <c r="E405" s="154" t="s">
        <v>563</v>
      </c>
      <c r="F405" s="154" t="s">
        <v>12</v>
      </c>
      <c r="G405" s="154" t="s">
        <v>564</v>
      </c>
      <c r="H405" s="154" t="s">
        <v>564</v>
      </c>
      <c r="I405" s="154">
        <v>18</v>
      </c>
      <c r="J405" s="154" t="b">
        <v>1</v>
      </c>
      <c r="K405" s="154">
        <v>18</v>
      </c>
      <c r="L405" s="154" t="s">
        <v>1542</v>
      </c>
      <c r="M405" s="154" t="s">
        <v>840</v>
      </c>
      <c r="O405" s="154" t="s">
        <v>822</v>
      </c>
      <c r="P405" s="154" t="str">
        <f t="shared" si="6"/>
        <v>Reid-ThomasSophia38597</v>
      </c>
    </row>
    <row r="406" spans="1:16" x14ac:dyDescent="0.2">
      <c r="A406" s="154">
        <v>126</v>
      </c>
      <c r="B406" s="154" t="s">
        <v>370</v>
      </c>
      <c r="C406" s="154" t="s">
        <v>371</v>
      </c>
      <c r="D406" s="155">
        <v>37518</v>
      </c>
      <c r="E406" s="154" t="s">
        <v>557</v>
      </c>
      <c r="F406" s="154" t="s">
        <v>23</v>
      </c>
      <c r="G406" s="154" t="s">
        <v>622</v>
      </c>
      <c r="H406" s="154" t="s">
        <v>622</v>
      </c>
      <c r="I406" s="154">
        <v>18</v>
      </c>
      <c r="J406" s="154" t="b">
        <v>1</v>
      </c>
      <c r="K406" s="154">
        <v>18</v>
      </c>
      <c r="L406" s="154" t="s">
        <v>1543</v>
      </c>
      <c r="M406" s="154" t="s">
        <v>840</v>
      </c>
      <c r="N406" s="154" t="s">
        <v>1544</v>
      </c>
      <c r="O406" s="154" t="s">
        <v>824</v>
      </c>
      <c r="P406" s="154" t="str">
        <f t="shared" si="6"/>
        <v>CarterStaples37518</v>
      </c>
    </row>
    <row r="407" spans="1:16" x14ac:dyDescent="0.2">
      <c r="A407" s="154">
        <v>30</v>
      </c>
      <c r="B407" s="154" t="s">
        <v>180</v>
      </c>
      <c r="C407" s="154" t="s">
        <v>179</v>
      </c>
      <c r="D407" s="155">
        <v>38600</v>
      </c>
      <c r="E407" s="154" t="s">
        <v>557</v>
      </c>
      <c r="F407" s="154" t="s">
        <v>14</v>
      </c>
      <c r="G407" s="154" t="s">
        <v>575</v>
      </c>
      <c r="H407" s="154" t="s">
        <v>575</v>
      </c>
      <c r="I407" s="154">
        <v>9</v>
      </c>
      <c r="J407" s="154" t="b">
        <v>1</v>
      </c>
      <c r="K407" s="154">
        <v>9</v>
      </c>
      <c r="L407" s="154" t="s">
        <v>1545</v>
      </c>
      <c r="M407" s="154" t="s">
        <v>576</v>
      </c>
      <c r="N407" s="154" t="s">
        <v>1546</v>
      </c>
      <c r="O407" s="154" t="s">
        <v>824</v>
      </c>
      <c r="P407" s="154" t="str">
        <f t="shared" si="6"/>
        <v>LeoStark38600</v>
      </c>
    </row>
    <row r="408" spans="1:16" x14ac:dyDescent="0.2">
      <c r="A408" s="154">
        <v>198</v>
      </c>
      <c r="B408" s="154" t="s">
        <v>421</v>
      </c>
      <c r="C408" s="154" t="s">
        <v>477</v>
      </c>
      <c r="D408" s="155">
        <v>37950</v>
      </c>
      <c r="E408" s="154" t="s">
        <v>563</v>
      </c>
      <c r="F408" s="154" t="s">
        <v>10</v>
      </c>
      <c r="G408" s="154" t="s">
        <v>575</v>
      </c>
      <c r="H408" s="154" t="s">
        <v>575</v>
      </c>
      <c r="I408" s="154">
        <v>9</v>
      </c>
      <c r="J408" s="154" t="b">
        <v>1</v>
      </c>
      <c r="K408" s="154">
        <v>9</v>
      </c>
      <c r="L408" s="154" t="s">
        <v>1547</v>
      </c>
      <c r="M408" s="154" t="s">
        <v>566</v>
      </c>
      <c r="N408" s="154" t="s">
        <v>1548</v>
      </c>
      <c r="O408" s="154" t="s">
        <v>824</v>
      </c>
      <c r="P408" s="154" t="str">
        <f t="shared" si="6"/>
        <v>AshleighSteer37950</v>
      </c>
    </row>
    <row r="409" spans="1:16" x14ac:dyDescent="0.2">
      <c r="A409" s="154">
        <v>161</v>
      </c>
      <c r="B409" s="154" t="s">
        <v>143</v>
      </c>
      <c r="C409" s="154" t="s">
        <v>312</v>
      </c>
      <c r="D409" s="155">
        <v>38694</v>
      </c>
      <c r="E409" s="154" t="s">
        <v>557</v>
      </c>
      <c r="F409" s="154" t="s">
        <v>14</v>
      </c>
      <c r="G409" s="154" t="s">
        <v>564</v>
      </c>
      <c r="H409" s="154" t="s">
        <v>564</v>
      </c>
      <c r="I409" s="154">
        <v>9</v>
      </c>
      <c r="J409" s="154" t="b">
        <v>1</v>
      </c>
      <c r="K409" s="154">
        <v>9</v>
      </c>
      <c r="L409" s="154" t="s">
        <v>1549</v>
      </c>
      <c r="M409" s="154" t="s">
        <v>576</v>
      </c>
      <c r="O409" s="154" t="s">
        <v>822</v>
      </c>
      <c r="P409" s="154" t="str">
        <f t="shared" si="6"/>
        <v>DaviesSteffan38694</v>
      </c>
    </row>
    <row r="410" spans="1:16" x14ac:dyDescent="0.2">
      <c r="A410" s="154">
        <v>251</v>
      </c>
      <c r="B410" s="154" t="s">
        <v>189</v>
      </c>
      <c r="C410" s="154" t="s">
        <v>654</v>
      </c>
      <c r="D410" s="155">
        <v>37459</v>
      </c>
      <c r="E410" s="154" t="s">
        <v>563</v>
      </c>
      <c r="F410" s="154" t="s">
        <v>7</v>
      </c>
      <c r="G410" s="154" t="s">
        <v>622</v>
      </c>
      <c r="H410" s="154" t="s">
        <v>622</v>
      </c>
      <c r="I410" s="154">
        <v>0</v>
      </c>
      <c r="J410" s="154" t="b">
        <v>1</v>
      </c>
      <c r="K410" s="154">
        <v>0</v>
      </c>
      <c r="L410" s="154" t="s">
        <v>830</v>
      </c>
      <c r="M410" s="154" t="s">
        <v>905</v>
      </c>
      <c r="O410" s="154" t="s">
        <v>822</v>
      </c>
      <c r="P410" s="154" t="str">
        <f t="shared" si="6"/>
        <v>LucyStennet37459</v>
      </c>
    </row>
    <row r="411" spans="1:16" x14ac:dyDescent="0.2">
      <c r="A411" s="154">
        <v>184</v>
      </c>
      <c r="B411" s="154" t="s">
        <v>640</v>
      </c>
      <c r="C411" s="154" t="s">
        <v>383</v>
      </c>
      <c r="D411" s="155">
        <v>39437</v>
      </c>
      <c r="E411" s="154" t="s">
        <v>563</v>
      </c>
      <c r="F411" s="154" t="s">
        <v>4</v>
      </c>
      <c r="G411" s="154" t="s">
        <v>571</v>
      </c>
      <c r="H411" s="154" t="s">
        <v>571</v>
      </c>
      <c r="I411" s="154">
        <v>9</v>
      </c>
      <c r="J411" s="154" t="b">
        <v>1</v>
      </c>
      <c r="K411" s="154">
        <v>9</v>
      </c>
      <c r="L411" s="154" t="s">
        <v>1550</v>
      </c>
      <c r="M411" s="154" t="s">
        <v>566</v>
      </c>
      <c r="N411" s="154" t="s">
        <v>1551</v>
      </c>
      <c r="O411" s="154" t="s">
        <v>824</v>
      </c>
      <c r="P411" s="154" t="str">
        <f t="shared" si="6"/>
        <v>MariStephens39437</v>
      </c>
    </row>
    <row r="412" spans="1:16" x14ac:dyDescent="0.2">
      <c r="A412" s="154">
        <v>310</v>
      </c>
      <c r="B412" s="154" t="s">
        <v>682</v>
      </c>
      <c r="C412" s="154" t="s">
        <v>383</v>
      </c>
      <c r="D412" s="155">
        <v>39868</v>
      </c>
      <c r="E412" s="154" t="s">
        <v>563</v>
      </c>
      <c r="F412" s="154" t="s">
        <v>4</v>
      </c>
      <c r="G412" s="154" t="s">
        <v>571</v>
      </c>
      <c r="H412" s="154" t="s">
        <v>571</v>
      </c>
      <c r="I412" s="154">
        <v>9</v>
      </c>
      <c r="J412" s="154" t="b">
        <v>1</v>
      </c>
      <c r="K412" s="154">
        <v>9</v>
      </c>
      <c r="L412" s="154" t="s">
        <v>1552</v>
      </c>
      <c r="M412" s="154" t="s">
        <v>566</v>
      </c>
      <c r="N412" s="154" t="s">
        <v>1553</v>
      </c>
      <c r="O412" s="154" t="s">
        <v>824</v>
      </c>
      <c r="P412" s="154" t="str">
        <f t="shared" si="6"/>
        <v>SaraStephens39868</v>
      </c>
    </row>
    <row r="413" spans="1:16" x14ac:dyDescent="0.2">
      <c r="A413" s="154">
        <v>368</v>
      </c>
      <c r="B413" s="154" t="s">
        <v>181</v>
      </c>
      <c r="C413" s="154" t="s">
        <v>322</v>
      </c>
      <c r="D413" s="155">
        <v>38603</v>
      </c>
      <c r="E413" s="154" t="s">
        <v>557</v>
      </c>
      <c r="F413" s="154" t="s">
        <v>14</v>
      </c>
      <c r="G413" s="154" t="s">
        <v>574</v>
      </c>
      <c r="H413" s="154" t="s">
        <v>574</v>
      </c>
      <c r="I413" s="154">
        <v>9</v>
      </c>
      <c r="J413" s="154" t="b">
        <v>1</v>
      </c>
      <c r="K413" s="154">
        <v>9</v>
      </c>
      <c r="L413" s="154" t="s">
        <v>1554</v>
      </c>
      <c r="M413" s="154" t="s">
        <v>560</v>
      </c>
      <c r="N413" s="154" t="s">
        <v>1555</v>
      </c>
      <c r="O413" s="154" t="s">
        <v>824</v>
      </c>
      <c r="P413" s="154" t="str">
        <f t="shared" si="6"/>
        <v>CharlieStockley-Jones38603</v>
      </c>
    </row>
    <row r="414" spans="1:16" x14ac:dyDescent="0.2">
      <c r="A414" s="154">
        <v>506</v>
      </c>
      <c r="B414" s="154" t="s">
        <v>709</v>
      </c>
      <c r="C414" s="154" t="s">
        <v>761</v>
      </c>
      <c r="D414" s="155">
        <v>39834</v>
      </c>
      <c r="E414" s="154" t="s">
        <v>563</v>
      </c>
      <c r="F414" s="154" t="s">
        <v>4</v>
      </c>
      <c r="G414" s="154" t="s">
        <v>575</v>
      </c>
      <c r="H414" s="154" t="s">
        <v>575</v>
      </c>
      <c r="I414" s="154">
        <v>18</v>
      </c>
      <c r="J414" s="154" t="b">
        <v>1</v>
      </c>
      <c r="K414" s="154">
        <v>18</v>
      </c>
      <c r="L414" s="154" t="s">
        <v>1556</v>
      </c>
      <c r="M414" s="154" t="s">
        <v>840</v>
      </c>
      <c r="N414" s="154" t="s">
        <v>1557</v>
      </c>
      <c r="O414" s="154" t="s">
        <v>824</v>
      </c>
      <c r="P414" s="154" t="str">
        <f t="shared" si="6"/>
        <v>AvaStratford-Davies39834</v>
      </c>
    </row>
    <row r="415" spans="1:16" x14ac:dyDescent="0.2">
      <c r="A415" s="154">
        <v>419</v>
      </c>
      <c r="B415" s="154" t="s">
        <v>199</v>
      </c>
      <c r="C415" s="154" t="s">
        <v>345</v>
      </c>
      <c r="D415" s="155">
        <v>39496</v>
      </c>
      <c r="E415" s="154" t="s">
        <v>563</v>
      </c>
      <c r="F415" s="154" t="s">
        <v>4</v>
      </c>
      <c r="G415" s="154" t="s">
        <v>558</v>
      </c>
      <c r="H415" s="154" t="s">
        <v>558</v>
      </c>
      <c r="I415" s="154">
        <v>40.5</v>
      </c>
      <c r="J415" s="154" t="b">
        <v>1</v>
      </c>
      <c r="K415" s="154">
        <v>40.5</v>
      </c>
      <c r="L415" s="154" t="s">
        <v>1558</v>
      </c>
      <c r="M415" s="154" t="s">
        <v>1559</v>
      </c>
      <c r="N415" s="154" t="s">
        <v>1560</v>
      </c>
      <c r="O415" s="154" t="s">
        <v>824</v>
      </c>
      <c r="P415" s="154" t="str">
        <f t="shared" si="6"/>
        <v>ZoeStrevens39496</v>
      </c>
    </row>
    <row r="416" spans="1:16" x14ac:dyDescent="0.2">
      <c r="A416" s="154">
        <v>249</v>
      </c>
      <c r="B416" s="154" t="s">
        <v>419</v>
      </c>
      <c r="C416" s="154" t="s">
        <v>420</v>
      </c>
      <c r="D416" s="155">
        <v>37147</v>
      </c>
      <c r="E416" s="154" t="s">
        <v>563</v>
      </c>
      <c r="F416" s="154" t="s">
        <v>7</v>
      </c>
      <c r="G416" s="154" t="s">
        <v>622</v>
      </c>
      <c r="H416" s="154" t="s">
        <v>622</v>
      </c>
      <c r="I416" s="154">
        <v>0</v>
      </c>
      <c r="J416" s="154" t="b">
        <v>1</v>
      </c>
      <c r="K416" s="154">
        <v>0</v>
      </c>
      <c r="L416" s="154" t="s">
        <v>830</v>
      </c>
      <c r="M416" s="154" t="s">
        <v>620</v>
      </c>
      <c r="N416" s="154" t="s">
        <v>1561</v>
      </c>
      <c r="O416" s="154" t="s">
        <v>824</v>
      </c>
      <c r="P416" s="154" t="str">
        <f t="shared" si="6"/>
        <v>MaryTakwoingi37147</v>
      </c>
    </row>
    <row r="417" spans="1:16" x14ac:dyDescent="0.2">
      <c r="A417" s="154">
        <v>204</v>
      </c>
      <c r="B417" s="154" t="s">
        <v>644</v>
      </c>
      <c r="C417" s="154" t="s">
        <v>182</v>
      </c>
      <c r="D417" s="155">
        <v>38334</v>
      </c>
      <c r="E417" s="154" t="s">
        <v>563</v>
      </c>
      <c r="F417" s="154" t="s">
        <v>10</v>
      </c>
      <c r="G417" s="154" t="s">
        <v>587</v>
      </c>
      <c r="H417" s="154" t="s">
        <v>587</v>
      </c>
      <c r="I417" s="154">
        <v>9</v>
      </c>
      <c r="J417" s="154" t="b">
        <v>1</v>
      </c>
      <c r="K417" s="154">
        <v>9</v>
      </c>
      <c r="L417" s="154" t="s">
        <v>1562</v>
      </c>
      <c r="M417" s="154" t="s">
        <v>582</v>
      </c>
      <c r="N417" s="154" t="s">
        <v>1563</v>
      </c>
      <c r="O417" s="154" t="s">
        <v>824</v>
      </c>
      <c r="P417" s="154" t="str">
        <f t="shared" si="6"/>
        <v>JanelleTaylor38334</v>
      </c>
    </row>
    <row r="418" spans="1:16" x14ac:dyDescent="0.2">
      <c r="A418" s="154">
        <v>488</v>
      </c>
      <c r="B418" s="154" t="s">
        <v>291</v>
      </c>
      <c r="C418" s="154" t="s">
        <v>182</v>
      </c>
      <c r="D418" s="155">
        <v>39241</v>
      </c>
      <c r="E418" s="154" t="s">
        <v>563</v>
      </c>
      <c r="F418" s="154" t="s">
        <v>12</v>
      </c>
      <c r="G418" s="154" t="s">
        <v>574</v>
      </c>
      <c r="H418" s="154" t="s">
        <v>574</v>
      </c>
      <c r="I418" s="154">
        <v>9</v>
      </c>
      <c r="J418" s="154" t="b">
        <v>1</v>
      </c>
      <c r="K418" s="154">
        <v>9</v>
      </c>
      <c r="L418" s="154" t="s">
        <v>1564</v>
      </c>
      <c r="M418" s="154" t="s">
        <v>561</v>
      </c>
      <c r="N418" s="154" t="s">
        <v>1565</v>
      </c>
      <c r="O418" s="154" t="s">
        <v>824</v>
      </c>
      <c r="P418" s="154" t="str">
        <f t="shared" si="6"/>
        <v>EvaTaylor39241</v>
      </c>
    </row>
    <row r="419" spans="1:16" x14ac:dyDescent="0.2">
      <c r="A419" s="154">
        <v>539</v>
      </c>
      <c r="B419" s="154" t="s">
        <v>204</v>
      </c>
      <c r="C419" s="154" t="s">
        <v>182</v>
      </c>
      <c r="D419" s="155">
        <v>39508</v>
      </c>
      <c r="E419" s="154" t="s">
        <v>563</v>
      </c>
      <c r="F419" s="154" t="s">
        <v>4</v>
      </c>
      <c r="G419" s="154" t="s">
        <v>558</v>
      </c>
      <c r="H419" s="154" t="s">
        <v>558</v>
      </c>
      <c r="I419" s="154">
        <v>27</v>
      </c>
      <c r="J419" s="154" t="b">
        <v>1</v>
      </c>
      <c r="K419" s="154">
        <v>27</v>
      </c>
      <c r="L419" s="154" t="s">
        <v>1566</v>
      </c>
      <c r="M419" s="154" t="s">
        <v>1189</v>
      </c>
      <c r="N419" s="154" t="s">
        <v>1567</v>
      </c>
      <c r="O419" s="154" t="s">
        <v>824</v>
      </c>
      <c r="P419" s="154" t="str">
        <f t="shared" si="6"/>
        <v>SophieTaylor39508</v>
      </c>
    </row>
    <row r="420" spans="1:16" x14ac:dyDescent="0.2">
      <c r="A420" s="154">
        <v>457</v>
      </c>
      <c r="B420" s="154" t="s">
        <v>356</v>
      </c>
      <c r="C420" s="154" t="s">
        <v>357</v>
      </c>
      <c r="D420" s="155">
        <v>38619</v>
      </c>
      <c r="E420" s="154" t="s">
        <v>563</v>
      </c>
      <c r="F420" s="154" t="s">
        <v>12</v>
      </c>
      <c r="G420" s="154" t="s">
        <v>614</v>
      </c>
      <c r="H420" s="154" t="s">
        <v>614</v>
      </c>
      <c r="I420" s="154">
        <v>9</v>
      </c>
      <c r="J420" s="154" t="b">
        <v>1</v>
      </c>
      <c r="K420" s="154">
        <v>9</v>
      </c>
      <c r="L420" s="154" t="s">
        <v>1568</v>
      </c>
      <c r="M420" s="154" t="s">
        <v>561</v>
      </c>
      <c r="N420" s="154" t="s">
        <v>1569</v>
      </c>
      <c r="O420" s="154" t="s">
        <v>1053</v>
      </c>
      <c r="P420" s="154" t="str">
        <f t="shared" si="6"/>
        <v>TiannaTeisar38619</v>
      </c>
    </row>
    <row r="421" spans="1:16" x14ac:dyDescent="0.2">
      <c r="A421" s="154">
        <v>73</v>
      </c>
      <c r="B421" s="154" t="s">
        <v>153</v>
      </c>
      <c r="C421" s="154" t="s">
        <v>145</v>
      </c>
      <c r="D421" s="155">
        <v>38889</v>
      </c>
      <c r="E421" s="154" t="s">
        <v>557</v>
      </c>
      <c r="F421" s="154" t="s">
        <v>14</v>
      </c>
      <c r="G421" s="154" t="s">
        <v>564</v>
      </c>
      <c r="H421" s="154" t="s">
        <v>564</v>
      </c>
      <c r="I421" s="154">
        <v>9</v>
      </c>
      <c r="J421" s="154" t="b">
        <v>1</v>
      </c>
      <c r="K421" s="154">
        <v>9</v>
      </c>
      <c r="L421" s="154" t="s">
        <v>1570</v>
      </c>
      <c r="M421" s="154" t="s">
        <v>576</v>
      </c>
      <c r="N421" s="154" t="s">
        <v>1571</v>
      </c>
      <c r="O421" s="154" t="s">
        <v>824</v>
      </c>
      <c r="P421" s="154" t="str">
        <f t="shared" si="6"/>
        <v>JackThomas38889</v>
      </c>
    </row>
    <row r="422" spans="1:16" x14ac:dyDescent="0.2">
      <c r="A422" s="154">
        <v>83</v>
      </c>
      <c r="B422" s="154" t="s">
        <v>185</v>
      </c>
      <c r="C422" s="154" t="s">
        <v>145</v>
      </c>
      <c r="D422" s="155">
        <v>37865</v>
      </c>
      <c r="E422" s="154" t="s">
        <v>557</v>
      </c>
      <c r="F422" s="154" t="s">
        <v>0</v>
      </c>
      <c r="G422" s="154" t="s">
        <v>583</v>
      </c>
      <c r="H422" s="154" t="s">
        <v>583</v>
      </c>
      <c r="I422" s="154">
        <v>9</v>
      </c>
      <c r="J422" s="154" t="b">
        <v>1</v>
      </c>
      <c r="K422" s="154">
        <v>9</v>
      </c>
      <c r="L422" s="154" t="s">
        <v>1572</v>
      </c>
      <c r="M422" s="154" t="s">
        <v>568</v>
      </c>
      <c r="O422" s="154" t="s">
        <v>822</v>
      </c>
      <c r="P422" s="154" t="str">
        <f t="shared" si="6"/>
        <v>CallumThomas37865</v>
      </c>
    </row>
    <row r="423" spans="1:16" x14ac:dyDescent="0.2">
      <c r="A423" s="154">
        <v>115</v>
      </c>
      <c r="B423" s="154" t="s">
        <v>510</v>
      </c>
      <c r="C423" s="154" t="s">
        <v>145</v>
      </c>
      <c r="D423" s="155">
        <v>37686</v>
      </c>
      <c r="E423" s="154" t="s">
        <v>557</v>
      </c>
      <c r="F423" s="154" t="s">
        <v>23</v>
      </c>
      <c r="G423" s="154" t="s">
        <v>558</v>
      </c>
      <c r="H423" s="154" t="s">
        <v>558</v>
      </c>
      <c r="I423" s="154">
        <v>9</v>
      </c>
      <c r="J423" s="154" t="b">
        <v>1</v>
      </c>
      <c r="K423" s="154">
        <v>9</v>
      </c>
      <c r="L423" s="154" t="s">
        <v>1573</v>
      </c>
      <c r="M423" s="154" t="s">
        <v>582</v>
      </c>
      <c r="N423" s="154" t="s">
        <v>1574</v>
      </c>
      <c r="O423" s="154" t="s">
        <v>824</v>
      </c>
      <c r="P423" s="154" t="str">
        <f t="shared" si="6"/>
        <v>HarleyThomas37686</v>
      </c>
    </row>
    <row r="424" spans="1:16" x14ac:dyDescent="0.2">
      <c r="A424" s="154">
        <v>405</v>
      </c>
      <c r="B424" s="154" t="s">
        <v>141</v>
      </c>
      <c r="C424" s="154" t="s">
        <v>145</v>
      </c>
      <c r="D424" s="155">
        <v>39185</v>
      </c>
      <c r="E424" s="154" t="s">
        <v>557</v>
      </c>
      <c r="F424" s="154" t="s">
        <v>14</v>
      </c>
      <c r="G424" s="154" t="s">
        <v>564</v>
      </c>
      <c r="H424" s="154" t="s">
        <v>564</v>
      </c>
      <c r="I424" s="154">
        <v>9</v>
      </c>
      <c r="J424" s="154" t="b">
        <v>1</v>
      </c>
      <c r="K424" s="154">
        <v>9</v>
      </c>
      <c r="L424" s="154" t="s">
        <v>1575</v>
      </c>
      <c r="M424" s="154" t="s">
        <v>568</v>
      </c>
      <c r="N424" s="154" t="s">
        <v>1576</v>
      </c>
      <c r="O424" s="154" t="s">
        <v>824</v>
      </c>
      <c r="P424" s="154" t="str">
        <f t="shared" si="6"/>
        <v>IwanThomas39185</v>
      </c>
    </row>
    <row r="425" spans="1:16" x14ac:dyDescent="0.2">
      <c r="A425" s="154">
        <v>548</v>
      </c>
      <c r="B425" s="154" t="s">
        <v>204</v>
      </c>
      <c r="C425" s="154" t="s">
        <v>145</v>
      </c>
      <c r="D425" s="155">
        <v>39921</v>
      </c>
      <c r="E425" s="154" t="s">
        <v>563</v>
      </c>
      <c r="F425" s="154" t="s">
        <v>4</v>
      </c>
      <c r="G425" s="154" t="s">
        <v>626</v>
      </c>
      <c r="H425" s="154" t="s">
        <v>626</v>
      </c>
      <c r="I425" s="154">
        <v>22.5</v>
      </c>
      <c r="J425" s="154" t="b">
        <v>1</v>
      </c>
      <c r="K425" s="154">
        <v>22.5</v>
      </c>
      <c r="L425" s="154" t="s">
        <v>1485</v>
      </c>
      <c r="M425" s="154" t="s">
        <v>937</v>
      </c>
      <c r="N425" s="154" t="s">
        <v>1577</v>
      </c>
      <c r="O425" s="154" t="s">
        <v>824</v>
      </c>
      <c r="P425" s="154" t="str">
        <f t="shared" si="6"/>
        <v>SophieThomas39921</v>
      </c>
    </row>
    <row r="426" spans="1:16" x14ac:dyDescent="0.2">
      <c r="A426" s="154">
        <v>549</v>
      </c>
      <c r="B426" s="154" t="s">
        <v>781</v>
      </c>
      <c r="C426" s="154" t="s">
        <v>145</v>
      </c>
      <c r="D426" s="155">
        <v>37741</v>
      </c>
      <c r="E426" s="154" t="s">
        <v>563</v>
      </c>
      <c r="F426" s="154" t="s">
        <v>7</v>
      </c>
      <c r="G426" s="154" t="s">
        <v>571</v>
      </c>
      <c r="H426" s="154" t="s">
        <v>571</v>
      </c>
      <c r="I426" s="154">
        <v>18</v>
      </c>
      <c r="J426" s="154" t="b">
        <v>1</v>
      </c>
      <c r="K426" s="154">
        <v>18</v>
      </c>
      <c r="L426" s="154" t="s">
        <v>1578</v>
      </c>
      <c r="M426" s="154" t="s">
        <v>890</v>
      </c>
      <c r="N426" s="154" t="s">
        <v>1579</v>
      </c>
      <c r="O426" s="154" t="s">
        <v>824</v>
      </c>
      <c r="P426" s="154" t="str">
        <f t="shared" si="6"/>
        <v>ElinorThomas37741</v>
      </c>
    </row>
    <row r="427" spans="1:16" x14ac:dyDescent="0.2">
      <c r="A427" s="154">
        <v>450</v>
      </c>
      <c r="B427" s="154" t="s">
        <v>271</v>
      </c>
      <c r="C427" s="154" t="s">
        <v>738</v>
      </c>
      <c r="D427" s="155">
        <v>38560</v>
      </c>
      <c r="E427" s="154" t="s">
        <v>557</v>
      </c>
      <c r="F427" s="154" t="s">
        <v>0</v>
      </c>
      <c r="G427" s="154" t="s">
        <v>590</v>
      </c>
      <c r="H427" s="154" t="s">
        <v>590</v>
      </c>
      <c r="I427" s="154">
        <v>18</v>
      </c>
      <c r="J427" s="154" t="b">
        <v>1</v>
      </c>
      <c r="K427" s="154">
        <v>18</v>
      </c>
      <c r="L427" s="154" t="s">
        <v>1064</v>
      </c>
      <c r="M427" s="154" t="s">
        <v>1580</v>
      </c>
      <c r="O427" s="154" t="s">
        <v>822</v>
      </c>
      <c r="P427" s="154" t="str">
        <f t="shared" si="6"/>
        <v>MaguireThomas Ewan38560</v>
      </c>
    </row>
    <row r="428" spans="1:16" x14ac:dyDescent="0.2">
      <c r="A428" s="154">
        <v>32</v>
      </c>
      <c r="B428" s="154" t="s">
        <v>387</v>
      </c>
      <c r="C428" s="154" t="s">
        <v>183</v>
      </c>
      <c r="D428" s="155">
        <v>37795</v>
      </c>
      <c r="E428" s="154" t="s">
        <v>557</v>
      </c>
      <c r="F428" s="154" t="s">
        <v>23</v>
      </c>
      <c r="G428" s="154" t="s">
        <v>585</v>
      </c>
      <c r="H428" s="154" t="s">
        <v>585</v>
      </c>
      <c r="I428" s="154">
        <v>18</v>
      </c>
      <c r="J428" s="154" t="b">
        <v>1</v>
      </c>
      <c r="K428" s="154">
        <v>18</v>
      </c>
      <c r="L428" s="154" t="s">
        <v>1581</v>
      </c>
      <c r="M428" s="154" t="s">
        <v>1582</v>
      </c>
      <c r="N428" s="154" t="s">
        <v>1583</v>
      </c>
      <c r="O428" s="154" t="s">
        <v>824</v>
      </c>
      <c r="P428" s="154" t="str">
        <f t="shared" si="6"/>
        <v>TyreeThompson37795</v>
      </c>
    </row>
    <row r="429" spans="1:16" x14ac:dyDescent="0.2">
      <c r="A429" s="154">
        <v>231</v>
      </c>
      <c r="B429" s="154" t="s">
        <v>298</v>
      </c>
      <c r="C429" s="154" t="s">
        <v>521</v>
      </c>
      <c r="D429" s="155">
        <v>37700</v>
      </c>
      <c r="E429" s="154" t="s">
        <v>557</v>
      </c>
      <c r="F429" s="154" t="s">
        <v>23</v>
      </c>
      <c r="G429" s="154" t="s">
        <v>574</v>
      </c>
      <c r="H429" s="154" t="s">
        <v>574</v>
      </c>
      <c r="I429" s="154">
        <v>9</v>
      </c>
      <c r="J429" s="154" t="b">
        <v>1</v>
      </c>
      <c r="K429" s="154">
        <v>9</v>
      </c>
      <c r="L429" s="154" t="s">
        <v>1584</v>
      </c>
      <c r="M429" s="154" t="s">
        <v>561</v>
      </c>
      <c r="N429" s="154" t="s">
        <v>1585</v>
      </c>
      <c r="O429" s="154" t="s">
        <v>822</v>
      </c>
      <c r="P429" s="154" t="str">
        <f t="shared" si="6"/>
        <v>LouisThorne37700</v>
      </c>
    </row>
    <row r="430" spans="1:16" x14ac:dyDescent="0.2">
      <c r="A430" s="154">
        <v>37</v>
      </c>
      <c r="B430" s="154" t="s">
        <v>436</v>
      </c>
      <c r="C430" s="154" t="s">
        <v>437</v>
      </c>
      <c r="D430" s="155">
        <v>39397</v>
      </c>
      <c r="E430" s="154" t="s">
        <v>557</v>
      </c>
      <c r="F430" s="154" t="s">
        <v>15</v>
      </c>
      <c r="G430" s="154" t="s">
        <v>564</v>
      </c>
      <c r="H430" s="154" t="s">
        <v>564</v>
      </c>
      <c r="I430" s="154">
        <v>9</v>
      </c>
      <c r="J430" s="154" t="b">
        <v>1</v>
      </c>
      <c r="K430" s="154">
        <v>9</v>
      </c>
      <c r="L430" s="154" t="s">
        <v>1586</v>
      </c>
      <c r="M430" s="154" t="s">
        <v>926</v>
      </c>
      <c r="N430" s="154" t="s">
        <v>1587</v>
      </c>
      <c r="O430" s="154" t="s">
        <v>824</v>
      </c>
      <c r="P430" s="154" t="str">
        <f t="shared" si="6"/>
        <v>MacsenToogood39397</v>
      </c>
    </row>
    <row r="431" spans="1:16" x14ac:dyDescent="0.2">
      <c r="A431" s="154">
        <v>318</v>
      </c>
      <c r="B431" s="154" t="s">
        <v>139</v>
      </c>
      <c r="C431" s="154" t="s">
        <v>353</v>
      </c>
      <c r="D431" s="155">
        <v>38279</v>
      </c>
      <c r="E431" s="154" t="s">
        <v>557</v>
      </c>
      <c r="F431" s="154" t="s">
        <v>0</v>
      </c>
      <c r="G431" s="154" t="s">
        <v>585</v>
      </c>
      <c r="H431" s="154" t="s">
        <v>585</v>
      </c>
      <c r="I431" s="154">
        <v>9</v>
      </c>
      <c r="J431" s="154" t="b">
        <v>1</v>
      </c>
      <c r="K431" s="154">
        <v>9</v>
      </c>
      <c r="L431" s="154" t="s">
        <v>1588</v>
      </c>
      <c r="M431" s="154" t="s">
        <v>561</v>
      </c>
      <c r="N431" s="154" t="s">
        <v>1589</v>
      </c>
      <c r="O431" s="154" t="s">
        <v>824</v>
      </c>
      <c r="P431" s="154" t="str">
        <f t="shared" si="6"/>
        <v>LiamTopp38279</v>
      </c>
    </row>
    <row r="432" spans="1:16" x14ac:dyDescent="0.2">
      <c r="A432" s="154">
        <v>300</v>
      </c>
      <c r="B432" s="154" t="s">
        <v>142</v>
      </c>
      <c r="C432" s="154" t="s">
        <v>487</v>
      </c>
      <c r="D432" s="155">
        <v>38410</v>
      </c>
      <c r="E432" s="154" t="s">
        <v>557</v>
      </c>
      <c r="F432" s="154" t="s">
        <v>0</v>
      </c>
      <c r="G432" s="154" t="s">
        <v>558</v>
      </c>
      <c r="H432" s="154" t="s">
        <v>558</v>
      </c>
      <c r="I432" s="154">
        <v>9</v>
      </c>
      <c r="J432" s="154" t="b">
        <v>1</v>
      </c>
      <c r="K432" s="154">
        <v>9</v>
      </c>
      <c r="L432" s="154" t="s">
        <v>1590</v>
      </c>
      <c r="M432" s="154" t="s">
        <v>71</v>
      </c>
      <c r="N432" s="154" t="s">
        <v>1591</v>
      </c>
      <c r="O432" s="154" t="s">
        <v>824</v>
      </c>
      <c r="P432" s="154" t="str">
        <f t="shared" si="6"/>
        <v>WilliamTrott38410</v>
      </c>
    </row>
    <row r="433" spans="1:16" x14ac:dyDescent="0.2">
      <c r="A433" s="154">
        <v>197</v>
      </c>
      <c r="B433" s="154" t="s">
        <v>467</v>
      </c>
      <c r="C433" s="154" t="s">
        <v>468</v>
      </c>
      <c r="D433" s="155">
        <v>39189</v>
      </c>
      <c r="E433" s="154" t="s">
        <v>557</v>
      </c>
      <c r="F433" s="154" t="s">
        <v>14</v>
      </c>
      <c r="G433" s="154" t="s">
        <v>575</v>
      </c>
      <c r="H433" s="154" t="s">
        <v>575</v>
      </c>
      <c r="I433" s="154">
        <v>18</v>
      </c>
      <c r="J433" s="154" t="b">
        <v>1</v>
      </c>
      <c r="K433" s="154">
        <v>18</v>
      </c>
      <c r="L433" s="154" t="s">
        <v>1592</v>
      </c>
      <c r="M433" s="154" t="s">
        <v>840</v>
      </c>
      <c r="N433" s="154" t="s">
        <v>1593</v>
      </c>
      <c r="O433" s="154" t="s">
        <v>824</v>
      </c>
      <c r="P433" s="154" t="str">
        <f t="shared" si="6"/>
        <v>AronTugwell39189</v>
      </c>
    </row>
    <row r="434" spans="1:16" x14ac:dyDescent="0.2">
      <c r="A434" s="154">
        <v>112</v>
      </c>
      <c r="B434" s="154" t="s">
        <v>256</v>
      </c>
      <c r="C434" s="154" t="s">
        <v>616</v>
      </c>
      <c r="D434" s="155">
        <v>38419</v>
      </c>
      <c r="E434" s="154" t="s">
        <v>557</v>
      </c>
      <c r="F434" s="154" t="s">
        <v>0</v>
      </c>
      <c r="G434" s="154" t="s">
        <v>558</v>
      </c>
      <c r="H434" s="154" t="s">
        <v>558</v>
      </c>
      <c r="I434" s="154">
        <v>9</v>
      </c>
      <c r="J434" s="154" t="b">
        <v>1</v>
      </c>
      <c r="K434" s="154">
        <v>9</v>
      </c>
      <c r="L434" s="154" t="s">
        <v>1594</v>
      </c>
      <c r="M434" s="154" t="s">
        <v>568</v>
      </c>
      <c r="N434" s="154" t="s">
        <v>1595</v>
      </c>
      <c r="O434" s="154" t="s">
        <v>824</v>
      </c>
      <c r="P434" s="154" t="str">
        <f t="shared" si="6"/>
        <v>AledTumelty38419</v>
      </c>
    </row>
    <row r="435" spans="1:16" x14ac:dyDescent="0.2">
      <c r="A435" s="154">
        <v>330</v>
      </c>
      <c r="B435" s="154" t="s">
        <v>133</v>
      </c>
      <c r="C435" s="154" t="s">
        <v>688</v>
      </c>
      <c r="D435" s="155">
        <v>39421</v>
      </c>
      <c r="E435" s="154" t="s">
        <v>557</v>
      </c>
      <c r="F435" s="154" t="s">
        <v>15</v>
      </c>
      <c r="G435" s="154" t="s">
        <v>574</v>
      </c>
      <c r="H435" s="154" t="s">
        <v>574</v>
      </c>
      <c r="I435" s="154">
        <v>9</v>
      </c>
      <c r="J435" s="154" t="b">
        <v>1</v>
      </c>
      <c r="K435" s="154">
        <v>9</v>
      </c>
      <c r="L435" s="154" t="s">
        <v>1596</v>
      </c>
      <c r="M435" s="154" t="s">
        <v>576</v>
      </c>
      <c r="N435" s="154" t="s">
        <v>1597</v>
      </c>
      <c r="O435" s="154" t="s">
        <v>824</v>
      </c>
      <c r="P435" s="154" t="str">
        <f t="shared" si="6"/>
        <v>HarryTurner39421</v>
      </c>
    </row>
    <row r="436" spans="1:16" x14ac:dyDescent="0.2">
      <c r="A436" s="154">
        <v>255</v>
      </c>
      <c r="B436" s="154" t="s">
        <v>354</v>
      </c>
      <c r="C436" s="154" t="s">
        <v>656</v>
      </c>
      <c r="D436" s="155">
        <v>37620</v>
      </c>
      <c r="E436" s="154" t="s">
        <v>563</v>
      </c>
      <c r="F436" s="154" t="s">
        <v>7</v>
      </c>
      <c r="G436" s="154" t="s">
        <v>622</v>
      </c>
      <c r="H436" s="154" t="s">
        <v>622</v>
      </c>
      <c r="I436" s="154">
        <v>0</v>
      </c>
      <c r="J436" s="154" t="b">
        <v>1</v>
      </c>
      <c r="K436" s="154">
        <v>0</v>
      </c>
      <c r="L436" s="154" t="s">
        <v>830</v>
      </c>
      <c r="M436" s="154" t="s">
        <v>905</v>
      </c>
      <c r="N436" s="154" t="s">
        <v>1598</v>
      </c>
      <c r="O436" s="154" t="s">
        <v>824</v>
      </c>
      <c r="P436" s="154" t="str">
        <f t="shared" si="6"/>
        <v>HarrietTuson37620</v>
      </c>
    </row>
    <row r="437" spans="1:16" x14ac:dyDescent="0.2">
      <c r="A437" s="154">
        <v>48</v>
      </c>
      <c r="B437" s="154" t="s">
        <v>460</v>
      </c>
      <c r="C437" s="154" t="s">
        <v>461</v>
      </c>
      <c r="D437" s="155">
        <v>37222</v>
      </c>
      <c r="E437" s="154" t="s">
        <v>563</v>
      </c>
      <c r="F437" s="154" t="s">
        <v>7</v>
      </c>
      <c r="G437" s="154" t="s">
        <v>574</v>
      </c>
      <c r="H437" s="154" t="s">
        <v>574</v>
      </c>
      <c r="I437" s="154">
        <v>18</v>
      </c>
      <c r="J437" s="154" t="b">
        <v>1</v>
      </c>
      <c r="K437" s="154">
        <v>18</v>
      </c>
      <c r="L437" s="154" t="s">
        <v>1599</v>
      </c>
      <c r="M437" s="154" t="s">
        <v>840</v>
      </c>
      <c r="N437" s="154" t="s">
        <v>1600</v>
      </c>
      <c r="O437" s="154" t="s">
        <v>824</v>
      </c>
      <c r="P437" s="154" t="str">
        <f t="shared" si="6"/>
        <v>IssieTustin37222</v>
      </c>
    </row>
    <row r="438" spans="1:16" x14ac:dyDescent="0.2">
      <c r="A438" s="154">
        <v>125</v>
      </c>
      <c r="B438" s="154" t="s">
        <v>240</v>
      </c>
      <c r="C438" s="154" t="s">
        <v>511</v>
      </c>
      <c r="D438" s="155">
        <v>38613</v>
      </c>
      <c r="E438" s="154" t="s">
        <v>563</v>
      </c>
      <c r="F438" s="154" t="s">
        <v>12</v>
      </c>
      <c r="G438" s="154" t="s">
        <v>574</v>
      </c>
      <c r="H438" s="154" t="s">
        <v>574</v>
      </c>
      <c r="I438" s="154">
        <v>18</v>
      </c>
      <c r="J438" s="154" t="b">
        <v>1</v>
      </c>
      <c r="K438" s="154">
        <v>18</v>
      </c>
      <c r="L438" s="154" t="s">
        <v>1601</v>
      </c>
      <c r="M438" s="154" t="s">
        <v>840</v>
      </c>
      <c r="N438" s="154" t="s">
        <v>1602</v>
      </c>
      <c r="O438" s="154" t="s">
        <v>824</v>
      </c>
      <c r="P438" s="154" t="str">
        <f t="shared" si="6"/>
        <v>MollyType38613</v>
      </c>
    </row>
    <row r="439" spans="1:16" x14ac:dyDescent="0.2">
      <c r="A439" s="154">
        <v>302</v>
      </c>
      <c r="B439" s="154" t="s">
        <v>679</v>
      </c>
      <c r="C439" s="154" t="s">
        <v>680</v>
      </c>
      <c r="D439" s="155">
        <v>37995</v>
      </c>
      <c r="E439" s="154" t="s">
        <v>557</v>
      </c>
      <c r="F439" s="154" t="s">
        <v>0</v>
      </c>
      <c r="G439" s="154" t="s">
        <v>575</v>
      </c>
      <c r="H439" s="154" t="s">
        <v>575</v>
      </c>
      <c r="I439" s="154">
        <v>9</v>
      </c>
      <c r="J439" s="154" t="b">
        <v>1</v>
      </c>
      <c r="K439" s="154">
        <v>9</v>
      </c>
      <c r="L439" s="154" t="s">
        <v>1603</v>
      </c>
      <c r="M439" s="154" t="s">
        <v>576</v>
      </c>
      <c r="N439" s="154" t="s">
        <v>1604</v>
      </c>
      <c r="O439" s="154" t="s">
        <v>824</v>
      </c>
      <c r="P439" s="154" t="str">
        <f t="shared" si="6"/>
        <v>ElurUrkola37995</v>
      </c>
    </row>
    <row r="440" spans="1:16" x14ac:dyDescent="0.2">
      <c r="A440" s="154">
        <v>512</v>
      </c>
      <c r="B440" s="154" t="s">
        <v>138</v>
      </c>
      <c r="C440" s="154" t="s">
        <v>343</v>
      </c>
      <c r="D440" s="155">
        <v>37992</v>
      </c>
      <c r="E440" s="154" t="s">
        <v>557</v>
      </c>
      <c r="F440" s="154" t="s">
        <v>0</v>
      </c>
      <c r="G440" s="154" t="s">
        <v>574</v>
      </c>
      <c r="H440" s="154" t="s">
        <v>574</v>
      </c>
      <c r="I440" s="154">
        <v>18</v>
      </c>
      <c r="J440" s="154" t="b">
        <v>1</v>
      </c>
      <c r="K440" s="154">
        <v>18</v>
      </c>
      <c r="L440" s="154" t="s">
        <v>1605</v>
      </c>
      <c r="M440" s="154" t="s">
        <v>874</v>
      </c>
      <c r="N440" s="154" t="s">
        <v>1606</v>
      </c>
      <c r="O440" s="154" t="s">
        <v>824</v>
      </c>
      <c r="P440" s="154" t="str">
        <f t="shared" si="6"/>
        <v>BenVincent37992</v>
      </c>
    </row>
    <row r="441" spans="1:16" x14ac:dyDescent="0.2">
      <c r="A441" s="154">
        <v>281</v>
      </c>
      <c r="B441" s="154" t="s">
        <v>395</v>
      </c>
      <c r="C441" s="154" t="s">
        <v>670</v>
      </c>
      <c r="D441" s="155">
        <v>39735</v>
      </c>
      <c r="E441" s="154" t="s">
        <v>563</v>
      </c>
      <c r="F441" s="154" t="s">
        <v>4</v>
      </c>
      <c r="G441" s="154" t="s">
        <v>574</v>
      </c>
      <c r="H441" s="154" t="s">
        <v>574</v>
      </c>
      <c r="I441" s="154">
        <v>18</v>
      </c>
      <c r="J441" s="154" t="b">
        <v>1</v>
      </c>
      <c r="K441" s="154">
        <v>18</v>
      </c>
      <c r="L441" s="154" t="s">
        <v>1607</v>
      </c>
      <c r="M441" s="154" t="s">
        <v>840</v>
      </c>
      <c r="N441" s="154" t="s">
        <v>1608</v>
      </c>
      <c r="O441" s="154" t="s">
        <v>824</v>
      </c>
      <c r="P441" s="154" t="str">
        <f t="shared" si="6"/>
        <v>HollyVittle39735</v>
      </c>
    </row>
    <row r="442" spans="1:16" x14ac:dyDescent="0.2">
      <c r="A442" s="154">
        <v>131</v>
      </c>
      <c r="B442" s="154" t="s">
        <v>388</v>
      </c>
      <c r="C442" s="154" t="s">
        <v>389</v>
      </c>
      <c r="D442" s="155">
        <v>38409</v>
      </c>
      <c r="E442" s="154" t="s">
        <v>563</v>
      </c>
      <c r="F442" s="154" t="s">
        <v>10</v>
      </c>
      <c r="G442" s="154" t="s">
        <v>575</v>
      </c>
      <c r="H442" s="154" t="s">
        <v>575</v>
      </c>
      <c r="I442" s="154">
        <v>9</v>
      </c>
      <c r="J442" s="154" t="b">
        <v>1</v>
      </c>
      <c r="K442" s="154">
        <v>9</v>
      </c>
      <c r="L442" s="154" t="s">
        <v>1609</v>
      </c>
      <c r="M442" s="154" t="s">
        <v>71</v>
      </c>
      <c r="N442" s="154" t="s">
        <v>1610</v>
      </c>
      <c r="O442" s="154" t="s">
        <v>824</v>
      </c>
      <c r="P442" s="154" t="str">
        <f t="shared" si="6"/>
        <v>Ellie-MaeWainwright38409</v>
      </c>
    </row>
    <row r="443" spans="1:16" x14ac:dyDescent="0.2">
      <c r="A443" s="154">
        <v>594</v>
      </c>
      <c r="B443" s="154" t="s">
        <v>335</v>
      </c>
      <c r="C443" s="154" t="s">
        <v>336</v>
      </c>
      <c r="D443" s="155">
        <v>37915</v>
      </c>
      <c r="E443" s="154" t="s">
        <v>557</v>
      </c>
      <c r="F443" s="154" t="s">
        <v>0</v>
      </c>
      <c r="G443" s="154" t="s">
        <v>583</v>
      </c>
      <c r="H443" s="154" t="s">
        <v>583</v>
      </c>
      <c r="I443" s="154">
        <v>9</v>
      </c>
      <c r="J443" s="154" t="b">
        <v>1</v>
      </c>
      <c r="K443" s="154">
        <v>9</v>
      </c>
      <c r="L443" s="154" t="s">
        <v>1611</v>
      </c>
      <c r="M443" s="154" t="s">
        <v>561</v>
      </c>
      <c r="N443" s="154" t="s">
        <v>1612</v>
      </c>
      <c r="O443" s="154" t="s">
        <v>824</v>
      </c>
      <c r="P443" s="154" t="str">
        <f t="shared" si="6"/>
        <v>ZakWall37915</v>
      </c>
    </row>
    <row r="444" spans="1:16" x14ac:dyDescent="0.2">
      <c r="A444" s="154">
        <v>537</v>
      </c>
      <c r="B444" s="154" t="s">
        <v>348</v>
      </c>
      <c r="C444" s="154" t="s">
        <v>349</v>
      </c>
      <c r="D444" s="155">
        <v>39003</v>
      </c>
      <c r="E444" s="154" t="s">
        <v>557</v>
      </c>
      <c r="F444" s="154" t="s">
        <v>14</v>
      </c>
      <c r="G444" s="154" t="s">
        <v>629</v>
      </c>
      <c r="H444" s="154" t="s">
        <v>629</v>
      </c>
      <c r="I444" s="154">
        <v>9</v>
      </c>
      <c r="J444" s="154" t="b">
        <v>1</v>
      </c>
      <c r="K444" s="154">
        <v>9</v>
      </c>
      <c r="L444" s="154" t="s">
        <v>1613</v>
      </c>
      <c r="M444" s="154" t="s">
        <v>561</v>
      </c>
      <c r="N444" s="154" t="s">
        <v>1614</v>
      </c>
      <c r="O444" s="154" t="s">
        <v>824</v>
      </c>
      <c r="P444" s="154" t="str">
        <f t="shared" si="6"/>
        <v>JeziahWalmsley39003</v>
      </c>
    </row>
    <row r="445" spans="1:16" x14ac:dyDescent="0.2">
      <c r="A445" s="154">
        <v>267</v>
      </c>
      <c r="B445" s="154" t="s">
        <v>664</v>
      </c>
      <c r="C445" s="154" t="s">
        <v>184</v>
      </c>
      <c r="D445" s="155">
        <v>37578</v>
      </c>
      <c r="E445" s="154" t="s">
        <v>563</v>
      </c>
      <c r="F445" s="154" t="s">
        <v>7</v>
      </c>
      <c r="G445" s="154" t="s">
        <v>622</v>
      </c>
      <c r="H445" s="154" t="s">
        <v>622</v>
      </c>
      <c r="I445" s="154">
        <v>0</v>
      </c>
      <c r="J445" s="154" t="b">
        <v>1</v>
      </c>
      <c r="K445" s="154">
        <v>0</v>
      </c>
      <c r="L445" s="154" t="s">
        <v>830</v>
      </c>
      <c r="M445" s="154" t="s">
        <v>1580</v>
      </c>
      <c r="O445" s="154" t="s">
        <v>822</v>
      </c>
      <c r="P445" s="154" t="str">
        <f t="shared" si="6"/>
        <v>MeronWatkins37578</v>
      </c>
    </row>
    <row r="446" spans="1:16" x14ac:dyDescent="0.2">
      <c r="A446" s="154">
        <v>374</v>
      </c>
      <c r="B446" s="154" t="s">
        <v>280</v>
      </c>
      <c r="C446" s="154" t="s">
        <v>184</v>
      </c>
      <c r="D446" s="155">
        <v>39633</v>
      </c>
      <c r="E446" s="154" t="s">
        <v>557</v>
      </c>
      <c r="F446" s="154" t="s">
        <v>15</v>
      </c>
      <c r="G446" s="154" t="s">
        <v>580</v>
      </c>
      <c r="H446" s="154" t="s">
        <v>580</v>
      </c>
      <c r="I446" s="154">
        <v>27</v>
      </c>
      <c r="J446" s="154" t="b">
        <v>1</v>
      </c>
      <c r="K446" s="154">
        <v>27</v>
      </c>
      <c r="L446" s="154" t="s">
        <v>1615</v>
      </c>
      <c r="M446" s="154" t="s">
        <v>1007</v>
      </c>
      <c r="N446" s="154" t="s">
        <v>1616</v>
      </c>
      <c r="O446" s="154" t="s">
        <v>824</v>
      </c>
      <c r="P446" s="154" t="str">
        <f t="shared" si="6"/>
        <v>EllisWatkins39633</v>
      </c>
    </row>
    <row r="447" spans="1:16" x14ac:dyDescent="0.2">
      <c r="A447" s="154">
        <v>569</v>
      </c>
      <c r="B447" s="154" t="s">
        <v>147</v>
      </c>
      <c r="C447" s="154" t="s">
        <v>184</v>
      </c>
      <c r="D447" s="155">
        <v>37667</v>
      </c>
      <c r="E447" s="154" t="s">
        <v>557</v>
      </c>
      <c r="F447" s="154" t="s">
        <v>23</v>
      </c>
      <c r="G447" s="154" t="s">
        <v>583</v>
      </c>
      <c r="H447" s="154" t="s">
        <v>583</v>
      </c>
      <c r="I447" s="154">
        <v>22.5</v>
      </c>
      <c r="J447" s="154" t="b">
        <v>1</v>
      </c>
      <c r="K447" s="154">
        <v>22.5</v>
      </c>
      <c r="L447" s="154" t="s">
        <v>1617</v>
      </c>
      <c r="M447" s="154" t="s">
        <v>892</v>
      </c>
      <c r="N447" s="154" t="s">
        <v>1618</v>
      </c>
      <c r="O447" s="154" t="s">
        <v>824</v>
      </c>
      <c r="P447" s="154" t="str">
        <f t="shared" si="6"/>
        <v>OliverWatkins37667</v>
      </c>
    </row>
    <row r="448" spans="1:16" x14ac:dyDescent="0.2">
      <c r="A448" s="154">
        <v>286</v>
      </c>
      <c r="B448" s="154" t="s">
        <v>327</v>
      </c>
      <c r="C448" s="154" t="s">
        <v>673</v>
      </c>
      <c r="D448" s="155">
        <v>38105</v>
      </c>
      <c r="E448" s="154" t="s">
        <v>557</v>
      </c>
      <c r="F448" s="154" t="s">
        <v>0</v>
      </c>
      <c r="I448" s="154">
        <v>9</v>
      </c>
      <c r="J448" s="154" t="b">
        <v>1</v>
      </c>
      <c r="K448" s="154">
        <v>9</v>
      </c>
      <c r="L448" s="154" t="s">
        <v>1619</v>
      </c>
      <c r="M448" s="154" t="s">
        <v>566</v>
      </c>
      <c r="N448" s="154" t="s">
        <v>1620</v>
      </c>
      <c r="O448" s="154" t="s">
        <v>824</v>
      </c>
      <c r="P448" s="154" t="str">
        <f t="shared" si="6"/>
        <v>HenryWatling38105</v>
      </c>
    </row>
    <row r="449" spans="1:16" x14ac:dyDescent="0.2">
      <c r="A449" s="154">
        <v>294</v>
      </c>
      <c r="B449" s="154" t="s">
        <v>346</v>
      </c>
      <c r="C449" s="154" t="s">
        <v>360</v>
      </c>
      <c r="D449" s="155">
        <v>37987</v>
      </c>
      <c r="E449" s="154" t="s">
        <v>557</v>
      </c>
      <c r="F449" s="154" t="s">
        <v>0</v>
      </c>
      <c r="G449" s="154" t="s">
        <v>575</v>
      </c>
      <c r="H449" s="154" t="s">
        <v>575</v>
      </c>
      <c r="I449" s="154">
        <v>9</v>
      </c>
      <c r="J449" s="154" t="b">
        <v>1</v>
      </c>
      <c r="K449" s="154">
        <v>9</v>
      </c>
      <c r="L449" s="154" t="s">
        <v>1621</v>
      </c>
      <c r="M449" s="154" t="s">
        <v>560</v>
      </c>
      <c r="N449" s="154" t="s">
        <v>1622</v>
      </c>
      <c r="O449" s="154" t="s">
        <v>824</v>
      </c>
      <c r="P449" s="154" t="str">
        <f t="shared" si="6"/>
        <v>JosephWayte37987</v>
      </c>
    </row>
    <row r="450" spans="1:16" x14ac:dyDescent="0.2">
      <c r="A450" s="154">
        <v>216</v>
      </c>
      <c r="B450" s="154" t="s">
        <v>463</v>
      </c>
      <c r="C450" s="154" t="s">
        <v>649</v>
      </c>
      <c r="D450" s="155">
        <v>39723</v>
      </c>
      <c r="E450" s="154" t="s">
        <v>563</v>
      </c>
      <c r="F450" s="154" t="s">
        <v>4</v>
      </c>
      <c r="G450" s="154" t="s">
        <v>587</v>
      </c>
      <c r="H450" s="154" t="s">
        <v>587</v>
      </c>
      <c r="I450" s="154">
        <v>18</v>
      </c>
      <c r="J450" s="154" t="b">
        <v>1</v>
      </c>
      <c r="K450" s="154">
        <v>31.5</v>
      </c>
      <c r="L450" s="154" t="s">
        <v>1623</v>
      </c>
      <c r="M450" s="154" t="s">
        <v>828</v>
      </c>
      <c r="N450" s="154" t="s">
        <v>1624</v>
      </c>
      <c r="O450" s="154" t="s">
        <v>824</v>
      </c>
      <c r="P450" s="154" t="str">
        <f t="shared" ref="P450:P476" si="7">CONCATENATE(B450,C450,D450)</f>
        <v>HollieWeaver39723</v>
      </c>
    </row>
    <row r="451" spans="1:16" x14ac:dyDescent="0.2">
      <c r="A451" s="154">
        <v>219</v>
      </c>
      <c r="B451" s="154" t="s">
        <v>216</v>
      </c>
      <c r="C451" s="154" t="s">
        <v>649</v>
      </c>
      <c r="D451" s="155">
        <v>39723</v>
      </c>
      <c r="E451" s="154" t="s">
        <v>563</v>
      </c>
      <c r="F451" s="154" t="s">
        <v>4</v>
      </c>
      <c r="G451" s="154" t="s">
        <v>587</v>
      </c>
      <c r="H451" s="154" t="s">
        <v>587</v>
      </c>
      <c r="I451" s="154">
        <v>18</v>
      </c>
      <c r="J451" s="154" t="b">
        <v>1</v>
      </c>
      <c r="K451" s="154">
        <v>18</v>
      </c>
      <c r="L451" s="154" t="s">
        <v>1623</v>
      </c>
      <c r="M451" s="154" t="s">
        <v>1182</v>
      </c>
      <c r="N451" s="154" t="s">
        <v>1625</v>
      </c>
      <c r="O451" s="154" t="s">
        <v>824</v>
      </c>
      <c r="P451" s="154" t="str">
        <f t="shared" si="7"/>
        <v>MeganWeaver39723</v>
      </c>
    </row>
    <row r="452" spans="1:16" x14ac:dyDescent="0.2">
      <c r="A452" s="154">
        <v>205</v>
      </c>
      <c r="B452" s="154" t="s">
        <v>337</v>
      </c>
      <c r="C452" s="154" t="s">
        <v>186</v>
      </c>
      <c r="D452" s="155">
        <v>38745</v>
      </c>
      <c r="E452" s="154" t="s">
        <v>563</v>
      </c>
      <c r="F452" s="154" t="s">
        <v>12</v>
      </c>
      <c r="G452" s="154" t="s">
        <v>574</v>
      </c>
      <c r="H452" s="154" t="s">
        <v>574</v>
      </c>
      <c r="I452" s="154">
        <v>18</v>
      </c>
      <c r="J452" s="154" t="b">
        <v>1</v>
      </c>
      <c r="K452" s="154">
        <v>18</v>
      </c>
      <c r="L452" s="154" t="s">
        <v>1626</v>
      </c>
      <c r="M452" s="154" t="s">
        <v>840</v>
      </c>
      <c r="N452" s="154" t="s">
        <v>1627</v>
      </c>
      <c r="O452" s="154" t="s">
        <v>824</v>
      </c>
      <c r="P452" s="154" t="str">
        <f t="shared" si="7"/>
        <v>MillieWebb38745</v>
      </c>
    </row>
    <row r="453" spans="1:16" x14ac:dyDescent="0.2">
      <c r="A453" s="154">
        <v>324</v>
      </c>
      <c r="B453" s="154" t="s">
        <v>185</v>
      </c>
      <c r="C453" s="154" t="s">
        <v>186</v>
      </c>
      <c r="D453" s="155">
        <v>38547</v>
      </c>
      <c r="E453" s="154" t="s">
        <v>557</v>
      </c>
      <c r="F453" s="154" t="s">
        <v>0</v>
      </c>
      <c r="G453" s="154" t="s">
        <v>633</v>
      </c>
      <c r="H453" s="154" t="s">
        <v>633</v>
      </c>
      <c r="I453" s="154">
        <v>18</v>
      </c>
      <c r="J453" s="154" t="b">
        <v>1</v>
      </c>
      <c r="K453" s="154">
        <v>18</v>
      </c>
      <c r="L453" s="154" t="s">
        <v>1628</v>
      </c>
      <c r="M453" s="154" t="s">
        <v>840</v>
      </c>
      <c r="N453" s="154" t="s">
        <v>1629</v>
      </c>
      <c r="O453" s="154" t="s">
        <v>824</v>
      </c>
      <c r="P453" s="154" t="str">
        <f t="shared" si="7"/>
        <v>CallumWebb38547</v>
      </c>
    </row>
    <row r="454" spans="1:16" x14ac:dyDescent="0.2">
      <c r="A454" s="154">
        <v>262</v>
      </c>
      <c r="B454" s="154" t="s">
        <v>660</v>
      </c>
      <c r="C454" s="154" t="s">
        <v>661</v>
      </c>
      <c r="D454" s="155">
        <v>37937</v>
      </c>
      <c r="E454" s="154" t="s">
        <v>563</v>
      </c>
      <c r="F454" s="154" t="s">
        <v>10</v>
      </c>
      <c r="G454" s="154" t="s">
        <v>622</v>
      </c>
      <c r="H454" s="154" t="s">
        <v>622</v>
      </c>
      <c r="I454" s="154">
        <v>9</v>
      </c>
      <c r="J454" s="154" t="b">
        <v>1</v>
      </c>
      <c r="K454" s="154">
        <v>0</v>
      </c>
      <c r="L454" s="154" t="s">
        <v>830</v>
      </c>
      <c r="M454" s="154" t="s">
        <v>70</v>
      </c>
      <c r="N454" s="154" t="s">
        <v>1630</v>
      </c>
      <c r="O454" s="154" t="s">
        <v>824</v>
      </c>
      <c r="P454" s="154" t="str">
        <f t="shared" si="7"/>
        <v>AmirahWeightman Dauda37937</v>
      </c>
    </row>
    <row r="455" spans="1:16" x14ac:dyDescent="0.2">
      <c r="A455" s="154">
        <v>168</v>
      </c>
      <c r="B455" s="154" t="s">
        <v>505</v>
      </c>
      <c r="C455" s="154" t="s">
        <v>506</v>
      </c>
      <c r="D455" s="155">
        <v>39074</v>
      </c>
      <c r="E455" s="154" t="s">
        <v>563</v>
      </c>
      <c r="F455" s="154" t="s">
        <v>12</v>
      </c>
      <c r="G455" s="154" t="s">
        <v>575</v>
      </c>
      <c r="H455" s="154" t="s">
        <v>575</v>
      </c>
      <c r="I455" s="154">
        <v>27</v>
      </c>
      <c r="J455" s="154" t="b">
        <v>1</v>
      </c>
      <c r="K455" s="154">
        <v>27</v>
      </c>
      <c r="L455" s="154" t="s">
        <v>1631</v>
      </c>
      <c r="M455" s="154" t="s">
        <v>1632</v>
      </c>
      <c r="N455" s="154" t="s">
        <v>1633</v>
      </c>
      <c r="O455" s="154" t="s">
        <v>824</v>
      </c>
      <c r="P455" s="154" t="str">
        <f t="shared" si="7"/>
        <v>AddisonWerner39074</v>
      </c>
    </row>
    <row r="456" spans="1:16" x14ac:dyDescent="0.2">
      <c r="A456" s="154">
        <v>247</v>
      </c>
      <c r="B456" s="154" t="s">
        <v>429</v>
      </c>
      <c r="C456" s="154" t="s">
        <v>430</v>
      </c>
      <c r="D456" s="155">
        <v>37366</v>
      </c>
      <c r="E456" s="154" t="s">
        <v>563</v>
      </c>
      <c r="F456" s="154" t="s">
        <v>7</v>
      </c>
      <c r="G456" s="154" t="s">
        <v>622</v>
      </c>
      <c r="H456" s="154" t="s">
        <v>622</v>
      </c>
      <c r="I456" s="154">
        <v>0</v>
      </c>
      <c r="J456" s="154" t="b">
        <v>1</v>
      </c>
      <c r="K456" s="154">
        <v>0</v>
      </c>
      <c r="L456" s="154" t="s">
        <v>830</v>
      </c>
      <c r="M456" s="154" t="s">
        <v>1098</v>
      </c>
      <c r="N456" s="154" t="s">
        <v>1634</v>
      </c>
      <c r="O456" s="154" t="s">
        <v>824</v>
      </c>
      <c r="P456" s="154" t="str">
        <f t="shared" si="7"/>
        <v>DevonWeymont37366</v>
      </c>
    </row>
    <row r="457" spans="1:16" x14ac:dyDescent="0.2">
      <c r="A457" s="154">
        <v>531</v>
      </c>
      <c r="B457" s="154" t="s">
        <v>771</v>
      </c>
      <c r="C457" s="154" t="s">
        <v>772</v>
      </c>
      <c r="D457" s="155">
        <v>38259</v>
      </c>
      <c r="E457" s="154" t="s">
        <v>557</v>
      </c>
      <c r="F457" s="154" t="s">
        <v>0</v>
      </c>
      <c r="G457" s="154" t="s">
        <v>665</v>
      </c>
      <c r="H457" s="154" t="s">
        <v>665</v>
      </c>
      <c r="I457" s="154">
        <v>9</v>
      </c>
      <c r="J457" s="154" t="b">
        <v>1</v>
      </c>
      <c r="K457" s="154">
        <v>9</v>
      </c>
      <c r="L457" s="154" t="s">
        <v>1635</v>
      </c>
      <c r="M457" s="154" t="s">
        <v>560</v>
      </c>
      <c r="N457" s="154" t="s">
        <v>1636</v>
      </c>
      <c r="O457" s="154" t="s">
        <v>824</v>
      </c>
      <c r="P457" s="154" t="str">
        <f t="shared" si="7"/>
        <v>HarrisonWheeler38259</v>
      </c>
    </row>
    <row r="458" spans="1:16" x14ac:dyDescent="0.2">
      <c r="A458" s="154">
        <v>532</v>
      </c>
      <c r="B458" s="154" t="s">
        <v>773</v>
      </c>
      <c r="C458" s="154" t="s">
        <v>772</v>
      </c>
      <c r="D458" s="155">
        <v>39972</v>
      </c>
      <c r="E458" s="154" t="s">
        <v>557</v>
      </c>
      <c r="F458" s="154" t="s">
        <v>15</v>
      </c>
      <c r="G458" s="154" t="s">
        <v>665</v>
      </c>
      <c r="H458" s="154" t="s">
        <v>665</v>
      </c>
      <c r="I458" s="154">
        <v>18</v>
      </c>
      <c r="J458" s="154" t="b">
        <v>1</v>
      </c>
      <c r="K458" s="154">
        <v>18</v>
      </c>
      <c r="L458" s="154" t="s">
        <v>1635</v>
      </c>
      <c r="M458" s="154" t="s">
        <v>962</v>
      </c>
      <c r="N458" s="154" t="s">
        <v>1637</v>
      </c>
      <c r="O458" s="154" t="s">
        <v>824</v>
      </c>
      <c r="P458" s="154" t="str">
        <f t="shared" si="7"/>
        <v>TariyanWheeler39972</v>
      </c>
    </row>
    <row r="459" spans="1:16" x14ac:dyDescent="0.2">
      <c r="A459" s="154">
        <v>47</v>
      </c>
      <c r="B459" s="154" t="s">
        <v>145</v>
      </c>
      <c r="C459" s="154" t="s">
        <v>295</v>
      </c>
      <c r="D459" s="155">
        <v>37405</v>
      </c>
      <c r="E459" s="154" t="s">
        <v>557</v>
      </c>
      <c r="F459" s="154" t="s">
        <v>23</v>
      </c>
      <c r="G459" s="154" t="s">
        <v>593</v>
      </c>
      <c r="H459" s="154" t="s">
        <v>593</v>
      </c>
      <c r="I459" s="154">
        <v>9</v>
      </c>
      <c r="J459" s="154" t="b">
        <v>1</v>
      </c>
      <c r="K459" s="154">
        <v>9</v>
      </c>
      <c r="L459" s="154" t="s">
        <v>1638</v>
      </c>
      <c r="M459" s="154" t="s">
        <v>562</v>
      </c>
      <c r="N459" s="154" t="s">
        <v>1639</v>
      </c>
      <c r="O459" s="154" t="s">
        <v>824</v>
      </c>
      <c r="P459" s="154" t="str">
        <f t="shared" si="7"/>
        <v>ThomasWilcock37405</v>
      </c>
    </row>
    <row r="460" spans="1:16" x14ac:dyDescent="0.2">
      <c r="A460" s="154">
        <v>481</v>
      </c>
      <c r="B460" s="154" t="s">
        <v>209</v>
      </c>
      <c r="C460" s="154" t="s">
        <v>295</v>
      </c>
      <c r="D460" s="155">
        <v>38631</v>
      </c>
      <c r="E460" s="154" t="s">
        <v>563</v>
      </c>
      <c r="F460" s="154" t="s">
        <v>12</v>
      </c>
      <c r="G460" s="154" t="s">
        <v>558</v>
      </c>
      <c r="H460" s="154" t="s">
        <v>558</v>
      </c>
      <c r="I460" s="154">
        <v>9</v>
      </c>
      <c r="J460" s="154" t="b">
        <v>1</v>
      </c>
      <c r="K460" s="154">
        <v>9</v>
      </c>
      <c r="L460" s="154" t="s">
        <v>1640</v>
      </c>
      <c r="M460" s="154" t="s">
        <v>559</v>
      </c>
      <c r="N460" s="154" t="s">
        <v>1641</v>
      </c>
      <c r="O460" s="154" t="s">
        <v>824</v>
      </c>
      <c r="P460" s="154" t="str">
        <f t="shared" si="7"/>
        <v>JessicaWilcock38631</v>
      </c>
    </row>
    <row r="461" spans="1:16" x14ac:dyDescent="0.2">
      <c r="A461" s="154">
        <v>43</v>
      </c>
      <c r="B461" s="154" t="s">
        <v>192</v>
      </c>
      <c r="C461" s="154" t="s">
        <v>187</v>
      </c>
      <c r="D461" s="155">
        <v>38253</v>
      </c>
      <c r="E461" s="154" t="s">
        <v>563</v>
      </c>
      <c r="F461" s="154" t="s">
        <v>10</v>
      </c>
      <c r="G461" s="154" t="s">
        <v>575</v>
      </c>
      <c r="H461" s="154" t="s">
        <v>575</v>
      </c>
      <c r="I461" s="154">
        <v>18</v>
      </c>
      <c r="J461" s="154" t="b">
        <v>1</v>
      </c>
      <c r="K461" s="154">
        <v>18</v>
      </c>
      <c r="L461" s="154" t="s">
        <v>1642</v>
      </c>
      <c r="M461" s="154" t="s">
        <v>926</v>
      </c>
      <c r="N461" s="154" t="s">
        <v>1643</v>
      </c>
      <c r="O461" s="154" t="s">
        <v>824</v>
      </c>
      <c r="P461" s="154" t="str">
        <f t="shared" si="7"/>
        <v>LilyWilliams38253</v>
      </c>
    </row>
    <row r="462" spans="1:16" x14ac:dyDescent="0.2">
      <c r="A462" s="154">
        <v>57</v>
      </c>
      <c r="B462" s="154" t="s">
        <v>337</v>
      </c>
      <c r="C462" s="154" t="s">
        <v>187</v>
      </c>
      <c r="D462" s="155">
        <v>39451</v>
      </c>
      <c r="E462" s="154" t="s">
        <v>563</v>
      </c>
      <c r="F462" s="154" t="s">
        <v>4</v>
      </c>
      <c r="G462" s="154" t="s">
        <v>575</v>
      </c>
      <c r="H462" s="154" t="s">
        <v>575</v>
      </c>
      <c r="I462" s="154">
        <v>27</v>
      </c>
      <c r="J462" s="154" t="b">
        <v>1</v>
      </c>
      <c r="K462" s="154">
        <v>27</v>
      </c>
      <c r="L462" s="154" t="s">
        <v>1644</v>
      </c>
      <c r="M462" s="154" t="s">
        <v>1189</v>
      </c>
      <c r="N462" s="154" t="s">
        <v>1645</v>
      </c>
      <c r="O462" s="154" t="s">
        <v>824</v>
      </c>
      <c r="P462" s="154" t="str">
        <f t="shared" si="7"/>
        <v>MillieWilliams39451</v>
      </c>
    </row>
    <row r="463" spans="1:16" x14ac:dyDescent="0.2">
      <c r="A463" s="154">
        <v>201</v>
      </c>
      <c r="B463" s="154" t="s">
        <v>188</v>
      </c>
      <c r="C463" s="154" t="s">
        <v>187</v>
      </c>
      <c r="D463" s="155">
        <v>39549</v>
      </c>
      <c r="E463" s="154" t="s">
        <v>557</v>
      </c>
      <c r="F463" s="154" t="s">
        <v>15</v>
      </c>
      <c r="G463" s="154" t="s">
        <v>564</v>
      </c>
      <c r="H463" s="154" t="s">
        <v>564</v>
      </c>
      <c r="I463" s="154">
        <v>9</v>
      </c>
      <c r="J463" s="154" t="b">
        <v>1</v>
      </c>
      <c r="K463" s="154">
        <v>9</v>
      </c>
      <c r="L463" s="154" t="s">
        <v>1646</v>
      </c>
      <c r="M463" s="154" t="s">
        <v>561</v>
      </c>
      <c r="N463" s="154" t="s">
        <v>1647</v>
      </c>
      <c r="O463" s="154" t="s">
        <v>824</v>
      </c>
      <c r="P463" s="154" t="str">
        <f t="shared" si="7"/>
        <v>TomWilliams39549</v>
      </c>
    </row>
    <row r="464" spans="1:16" x14ac:dyDescent="0.2">
      <c r="A464" s="154">
        <v>230</v>
      </c>
      <c r="B464" s="154" t="s">
        <v>221</v>
      </c>
      <c r="C464" s="154" t="s">
        <v>187</v>
      </c>
      <c r="D464" s="155">
        <v>38765</v>
      </c>
      <c r="E464" s="154" t="s">
        <v>557</v>
      </c>
      <c r="F464" s="154" t="s">
        <v>14</v>
      </c>
      <c r="G464" s="154" t="s">
        <v>580</v>
      </c>
      <c r="H464" s="154" t="s">
        <v>580</v>
      </c>
      <c r="I464" s="154">
        <v>9</v>
      </c>
      <c r="J464" s="154" t="b">
        <v>1</v>
      </c>
      <c r="K464" s="154">
        <v>9</v>
      </c>
      <c r="L464" s="154" t="s">
        <v>1648</v>
      </c>
      <c r="M464" s="154" t="s">
        <v>576</v>
      </c>
      <c r="N464" s="154" t="s">
        <v>1649</v>
      </c>
      <c r="O464" s="154" t="s">
        <v>824</v>
      </c>
      <c r="P464" s="154" t="str">
        <f t="shared" si="7"/>
        <v>IsaacWilliams38765</v>
      </c>
    </row>
    <row r="465" spans="1:16" x14ac:dyDescent="0.2">
      <c r="A465" s="154">
        <v>338</v>
      </c>
      <c r="B465" s="154" t="s">
        <v>197</v>
      </c>
      <c r="C465" s="154" t="s">
        <v>187</v>
      </c>
      <c r="D465" s="155">
        <v>39946</v>
      </c>
      <c r="E465" s="154" t="s">
        <v>563</v>
      </c>
      <c r="F465" s="154" t="s">
        <v>4</v>
      </c>
      <c r="G465" s="154" t="s">
        <v>564</v>
      </c>
      <c r="H465" s="154" t="s">
        <v>564</v>
      </c>
      <c r="I465" s="154">
        <v>9</v>
      </c>
      <c r="J465" s="154" t="b">
        <v>1</v>
      </c>
      <c r="K465" s="154">
        <v>9</v>
      </c>
      <c r="L465" s="154" t="s">
        <v>1650</v>
      </c>
      <c r="M465" s="154" t="s">
        <v>566</v>
      </c>
      <c r="N465" s="154" t="s">
        <v>1651</v>
      </c>
      <c r="O465" s="154" t="s">
        <v>1053</v>
      </c>
      <c r="P465" s="154" t="str">
        <f t="shared" si="7"/>
        <v>AmeliaWilliams39946</v>
      </c>
    </row>
    <row r="466" spans="1:16" x14ac:dyDescent="0.2">
      <c r="A466" s="154">
        <v>400</v>
      </c>
      <c r="B466" s="154" t="s">
        <v>301</v>
      </c>
      <c r="C466" s="154" t="s">
        <v>187</v>
      </c>
      <c r="D466" s="155">
        <v>39510</v>
      </c>
      <c r="E466" s="154" t="s">
        <v>563</v>
      </c>
      <c r="F466" s="154" t="s">
        <v>4</v>
      </c>
      <c r="G466" s="154" t="s">
        <v>580</v>
      </c>
      <c r="H466" s="154" t="s">
        <v>580</v>
      </c>
      <c r="I466" s="154">
        <v>27</v>
      </c>
      <c r="J466" s="154" t="b">
        <v>1</v>
      </c>
      <c r="K466" s="154">
        <v>27</v>
      </c>
      <c r="L466" s="154" t="s">
        <v>1652</v>
      </c>
      <c r="M466" s="154" t="s">
        <v>992</v>
      </c>
      <c r="N466" s="154" t="s">
        <v>1653</v>
      </c>
      <c r="O466" s="154" t="s">
        <v>824</v>
      </c>
      <c r="P466" s="154" t="str">
        <f t="shared" si="7"/>
        <v>CatrinWilliams39510</v>
      </c>
    </row>
    <row r="467" spans="1:16" x14ac:dyDescent="0.2">
      <c r="A467" s="154">
        <v>433</v>
      </c>
      <c r="B467" s="154" t="s">
        <v>716</v>
      </c>
      <c r="C467" s="154" t="s">
        <v>187</v>
      </c>
      <c r="D467" s="155">
        <v>38665</v>
      </c>
      <c r="E467" s="154" t="s">
        <v>563</v>
      </c>
      <c r="F467" s="154" t="s">
        <v>12</v>
      </c>
      <c r="G467" s="154" t="s">
        <v>626</v>
      </c>
      <c r="H467" s="154" t="s">
        <v>626</v>
      </c>
      <c r="I467" s="154">
        <v>9</v>
      </c>
      <c r="J467" s="154" t="b">
        <v>1</v>
      </c>
      <c r="K467" s="154">
        <v>9</v>
      </c>
      <c r="L467" s="154" t="s">
        <v>1654</v>
      </c>
      <c r="M467" s="154" t="s">
        <v>582</v>
      </c>
      <c r="N467" s="154" t="s">
        <v>1655</v>
      </c>
      <c r="O467" s="154" t="s">
        <v>824</v>
      </c>
      <c r="P467" s="154" t="str">
        <f t="shared" si="7"/>
        <v>MiaWilliams38665</v>
      </c>
    </row>
    <row r="468" spans="1:16" x14ac:dyDescent="0.2">
      <c r="A468" s="154">
        <v>520</v>
      </c>
      <c r="B468" s="154" t="s">
        <v>260</v>
      </c>
      <c r="C468" s="154" t="s">
        <v>187</v>
      </c>
      <c r="D468" s="155">
        <v>38646</v>
      </c>
      <c r="E468" s="154" t="s">
        <v>557</v>
      </c>
      <c r="F468" s="154" t="s">
        <v>14</v>
      </c>
      <c r="G468" s="154" t="s">
        <v>587</v>
      </c>
      <c r="H468" s="154" t="s">
        <v>587</v>
      </c>
      <c r="I468" s="154">
        <v>18</v>
      </c>
      <c r="J468" s="154" t="b">
        <v>1</v>
      </c>
      <c r="K468" s="154">
        <v>18</v>
      </c>
      <c r="L468" s="154" t="s">
        <v>979</v>
      </c>
      <c r="M468" s="154" t="s">
        <v>980</v>
      </c>
      <c r="N468" s="154" t="s">
        <v>1656</v>
      </c>
      <c r="O468" s="154" t="s">
        <v>824</v>
      </c>
      <c r="P468" s="154" t="str">
        <f t="shared" si="7"/>
        <v>KyleWilliams38646</v>
      </c>
    </row>
    <row r="469" spans="1:16" x14ac:dyDescent="0.2">
      <c r="A469" s="154">
        <v>186</v>
      </c>
      <c r="B469" s="154" t="s">
        <v>501</v>
      </c>
      <c r="C469" s="154" t="s">
        <v>641</v>
      </c>
      <c r="D469" s="155">
        <v>39410</v>
      </c>
      <c r="E469" s="154" t="s">
        <v>557</v>
      </c>
      <c r="F469" s="154" t="s">
        <v>15</v>
      </c>
      <c r="G469" s="154" t="s">
        <v>585</v>
      </c>
      <c r="H469" s="154" t="s">
        <v>585</v>
      </c>
      <c r="I469" s="154">
        <v>18</v>
      </c>
      <c r="J469" s="154" t="b">
        <v>1</v>
      </c>
      <c r="K469" s="154">
        <v>18</v>
      </c>
      <c r="L469" s="154" t="s">
        <v>1657</v>
      </c>
      <c r="M469" s="154" t="s">
        <v>899</v>
      </c>
      <c r="N469" s="154" t="s">
        <v>1658</v>
      </c>
      <c r="O469" s="154" t="s">
        <v>824</v>
      </c>
      <c r="P469" s="154" t="str">
        <f t="shared" si="7"/>
        <v>OscarWillington39410</v>
      </c>
    </row>
    <row r="470" spans="1:16" x14ac:dyDescent="0.2">
      <c r="A470" s="154">
        <v>557</v>
      </c>
      <c r="B470" s="154" t="s">
        <v>783</v>
      </c>
      <c r="C470" s="154" t="s">
        <v>784</v>
      </c>
      <c r="D470" s="155">
        <v>38369</v>
      </c>
      <c r="E470" s="154" t="s">
        <v>557</v>
      </c>
      <c r="F470" s="154" t="s">
        <v>0</v>
      </c>
      <c r="G470" s="154" t="s">
        <v>575</v>
      </c>
      <c r="H470" s="154" t="s">
        <v>575</v>
      </c>
      <c r="I470" s="154">
        <v>9</v>
      </c>
      <c r="J470" s="154" t="b">
        <v>1</v>
      </c>
      <c r="K470" s="154">
        <v>9</v>
      </c>
      <c r="L470" s="154" t="s">
        <v>1659</v>
      </c>
      <c r="M470" s="154" t="s">
        <v>560</v>
      </c>
      <c r="N470" s="154" t="s">
        <v>1660</v>
      </c>
      <c r="O470" s="154" t="s">
        <v>824</v>
      </c>
      <c r="P470" s="154" t="str">
        <f t="shared" si="7"/>
        <v>AedanWiltshire38369</v>
      </c>
    </row>
    <row r="471" spans="1:16" x14ac:dyDescent="0.2">
      <c r="A471" s="154">
        <v>274</v>
      </c>
      <c r="B471" s="154" t="s">
        <v>198</v>
      </c>
      <c r="C471" s="154" t="s">
        <v>241</v>
      </c>
      <c r="D471" s="155">
        <v>38344</v>
      </c>
      <c r="E471" s="154" t="s">
        <v>563</v>
      </c>
      <c r="F471" s="154" t="s">
        <v>10</v>
      </c>
      <c r="G471" s="154" t="s">
        <v>585</v>
      </c>
      <c r="H471" s="154" t="s">
        <v>585</v>
      </c>
      <c r="I471" s="154">
        <v>9</v>
      </c>
      <c r="J471" s="154" t="b">
        <v>1</v>
      </c>
      <c r="K471" s="154">
        <v>9</v>
      </c>
      <c r="L471" s="154" t="s">
        <v>1661</v>
      </c>
      <c r="M471" s="154" t="s">
        <v>560</v>
      </c>
      <c r="N471" s="154" t="s">
        <v>1662</v>
      </c>
      <c r="O471" s="154" t="s">
        <v>824</v>
      </c>
      <c r="P471" s="154" t="str">
        <f t="shared" si="7"/>
        <v>EllaWintle38344</v>
      </c>
    </row>
    <row r="472" spans="1:16" x14ac:dyDescent="0.2">
      <c r="A472" s="154">
        <v>276</v>
      </c>
      <c r="B472" s="154" t="s">
        <v>189</v>
      </c>
      <c r="C472" s="154" t="s">
        <v>241</v>
      </c>
      <c r="D472" s="155">
        <v>38920</v>
      </c>
      <c r="E472" s="154" t="s">
        <v>563</v>
      </c>
      <c r="F472" s="154" t="s">
        <v>12</v>
      </c>
      <c r="G472" s="154" t="s">
        <v>585</v>
      </c>
      <c r="H472" s="154" t="s">
        <v>585</v>
      </c>
      <c r="I472" s="154">
        <v>27</v>
      </c>
      <c r="J472" s="154" t="b">
        <v>1</v>
      </c>
      <c r="K472" s="154">
        <v>27</v>
      </c>
      <c r="L472" s="154" t="s">
        <v>1661</v>
      </c>
      <c r="M472" s="154" t="s">
        <v>1663</v>
      </c>
      <c r="N472" s="154" t="s">
        <v>1664</v>
      </c>
      <c r="O472" s="154" t="s">
        <v>824</v>
      </c>
      <c r="P472" s="154" t="str">
        <f t="shared" si="7"/>
        <v>LucyWintle38920</v>
      </c>
    </row>
    <row r="473" spans="1:16" x14ac:dyDescent="0.2">
      <c r="A473" s="154">
        <v>141</v>
      </c>
      <c r="B473" s="154" t="s">
        <v>627</v>
      </c>
      <c r="C473" s="154" t="s">
        <v>628</v>
      </c>
      <c r="D473" s="155">
        <v>39626</v>
      </c>
      <c r="E473" s="154" t="s">
        <v>563</v>
      </c>
      <c r="F473" s="154" t="s">
        <v>4</v>
      </c>
      <c r="G473" s="154" t="s">
        <v>629</v>
      </c>
      <c r="H473" s="154" t="s">
        <v>629</v>
      </c>
      <c r="I473" s="154">
        <v>9</v>
      </c>
      <c r="J473" s="154" t="b">
        <v>1</v>
      </c>
      <c r="K473" s="154">
        <v>9</v>
      </c>
      <c r="L473" s="154" t="s">
        <v>1665</v>
      </c>
      <c r="M473" s="154" t="s">
        <v>559</v>
      </c>
      <c r="N473" s="154" t="s">
        <v>1666</v>
      </c>
      <c r="O473" s="154" t="s">
        <v>824</v>
      </c>
      <c r="P473" s="154" t="str">
        <f t="shared" si="7"/>
        <v>TiaWyer-Samuel39626</v>
      </c>
    </row>
    <row r="474" spans="1:16" x14ac:dyDescent="0.2">
      <c r="A474" s="154">
        <v>59</v>
      </c>
      <c r="B474" s="154" t="s">
        <v>598</v>
      </c>
      <c r="C474" s="154" t="s">
        <v>599</v>
      </c>
      <c r="D474" s="155">
        <v>39736</v>
      </c>
      <c r="E474" s="154" t="s">
        <v>563</v>
      </c>
      <c r="F474" s="154" t="s">
        <v>4</v>
      </c>
      <c r="G474" s="154" t="s">
        <v>574</v>
      </c>
      <c r="H474" s="154" t="s">
        <v>574</v>
      </c>
      <c r="I474" s="154">
        <v>9</v>
      </c>
      <c r="J474" s="154" t="b">
        <v>1</v>
      </c>
      <c r="K474" s="154">
        <v>9</v>
      </c>
      <c r="L474" s="154" t="s">
        <v>870</v>
      </c>
      <c r="M474" s="154" t="s">
        <v>840</v>
      </c>
      <c r="N474" s="154" t="s">
        <v>1667</v>
      </c>
      <c r="O474" s="154" t="s">
        <v>824</v>
      </c>
      <c r="P474" s="154" t="str">
        <f t="shared" si="7"/>
        <v>MaxineYeboah39736</v>
      </c>
    </row>
    <row r="475" spans="1:16" x14ac:dyDescent="0.2">
      <c r="A475" s="154">
        <v>572</v>
      </c>
      <c r="B475" s="154" t="s">
        <v>687</v>
      </c>
      <c r="C475" s="154" t="s">
        <v>417</v>
      </c>
      <c r="D475" s="155">
        <v>39534</v>
      </c>
      <c r="E475" s="154" t="s">
        <v>557</v>
      </c>
      <c r="F475" s="154" t="s">
        <v>15</v>
      </c>
      <c r="G475" s="154" t="s">
        <v>575</v>
      </c>
      <c r="H475" s="154" t="s">
        <v>575</v>
      </c>
      <c r="I475" s="154">
        <v>9</v>
      </c>
      <c r="J475" s="154" t="b">
        <v>1</v>
      </c>
      <c r="K475" s="154">
        <v>9</v>
      </c>
      <c r="L475" s="154" t="s">
        <v>1668</v>
      </c>
      <c r="M475" s="154" t="s">
        <v>576</v>
      </c>
      <c r="N475" s="154" t="s">
        <v>1669</v>
      </c>
      <c r="O475" s="154" t="s">
        <v>824</v>
      </c>
      <c r="P475" s="154" t="str">
        <f t="shared" si="7"/>
        <v>GregoryYoung39534</v>
      </c>
    </row>
    <row r="476" spans="1:16" x14ac:dyDescent="0.2">
      <c r="A476" s="154">
        <v>545</v>
      </c>
      <c r="B476" s="154" t="s">
        <v>143</v>
      </c>
      <c r="C476" s="154" t="s">
        <v>479</v>
      </c>
      <c r="D476" s="155">
        <v>38307</v>
      </c>
      <c r="E476" s="154" t="s">
        <v>557</v>
      </c>
      <c r="F476" s="154" t="s">
        <v>0</v>
      </c>
      <c r="G476" s="154" t="s">
        <v>558</v>
      </c>
      <c r="H476" s="154" t="s">
        <v>558</v>
      </c>
      <c r="I476" s="154">
        <v>22.5</v>
      </c>
      <c r="J476" s="154" t="b">
        <v>1</v>
      </c>
      <c r="K476" s="154">
        <v>22.5</v>
      </c>
      <c r="L476" s="154" t="s">
        <v>1670</v>
      </c>
      <c r="M476" s="154" t="s">
        <v>1317</v>
      </c>
      <c r="O476" s="154" t="s">
        <v>822</v>
      </c>
      <c r="P476" s="154" t="str">
        <f t="shared" si="7"/>
        <v>DaviesZac38307</v>
      </c>
    </row>
  </sheetData>
  <autoFilter ref="A5:O476" xr:uid="{5A0C786E-38F3-4179-AAF5-407716114761}"/>
  <conditionalFormatting sqref="P1:P1048576">
    <cfRule type="duplicateValues" dxfId="56" priority="1"/>
  </conditionalFormatting>
  <conditionalFormatting sqref="P1:P65530">
    <cfRule type="duplicateValues" dxfId="55" priority="6674" stopIfTrue="1"/>
  </conditionalFormatting>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99F39C-58E8-4B2E-9B2D-AD111925F584}">
  <sheetPr>
    <tabColor rgb="FFC00000"/>
    <pageSetUpPr fitToPage="1"/>
  </sheetPr>
  <dimension ref="A1:K36"/>
  <sheetViews>
    <sheetView zoomScale="110" zoomScaleNormal="110" workbookViewId="0">
      <selection activeCell="C19" sqref="C19"/>
    </sheetView>
  </sheetViews>
  <sheetFormatPr baseColWidth="10" defaultColWidth="9.19921875" defaultRowHeight="15" x14ac:dyDescent="0.2"/>
  <cols>
    <col min="1" max="1" width="15.796875" style="124" bestFit="1" customWidth="1"/>
    <col min="2" max="11" width="9.19921875" style="124"/>
    <col min="12" max="12" width="66.3984375" style="124" bestFit="1" customWidth="1"/>
    <col min="13" max="16384" width="9.19921875" style="124"/>
  </cols>
  <sheetData>
    <row r="1" spans="1:11" ht="16" x14ac:dyDescent="0.2">
      <c r="A1" s="632" t="s">
        <v>1671</v>
      </c>
      <c r="B1" s="632"/>
      <c r="C1" s="632"/>
      <c r="D1" s="632"/>
      <c r="E1" s="632"/>
      <c r="F1" s="632"/>
      <c r="G1" s="632"/>
      <c r="H1" s="632"/>
      <c r="I1" s="632"/>
      <c r="J1" s="632"/>
      <c r="K1" s="632"/>
    </row>
    <row r="2" spans="1:11" ht="15" customHeight="1" x14ac:dyDescent="0.2">
      <c r="A2" s="633" t="s">
        <v>1672</v>
      </c>
      <c r="B2" s="633"/>
      <c r="C2" s="633"/>
      <c r="D2" s="633"/>
      <c r="E2" s="633"/>
      <c r="F2" s="633"/>
      <c r="G2" s="633"/>
      <c r="H2" s="633"/>
      <c r="I2" s="633"/>
      <c r="J2" s="633"/>
      <c r="K2" s="633"/>
    </row>
    <row r="3" spans="1:11" ht="20.25" customHeight="1" x14ac:dyDescent="0.2">
      <c r="A3" s="633"/>
      <c r="B3" s="633"/>
      <c r="C3" s="633"/>
      <c r="D3" s="633"/>
      <c r="E3" s="633"/>
      <c r="F3" s="633"/>
      <c r="G3" s="633"/>
      <c r="H3" s="633"/>
      <c r="I3" s="633"/>
      <c r="J3" s="633"/>
      <c r="K3" s="633"/>
    </row>
    <row r="4" spans="1:11" ht="15.75" customHeight="1" thickBot="1" x14ac:dyDescent="0.25">
      <c r="A4" s="634"/>
      <c r="B4" s="634"/>
      <c r="C4" s="634"/>
      <c r="D4" s="634"/>
      <c r="E4" s="634"/>
      <c r="F4" s="634"/>
      <c r="G4" s="634"/>
      <c r="H4" s="634"/>
      <c r="I4" s="634"/>
      <c r="J4" s="634"/>
      <c r="K4" s="634"/>
    </row>
    <row r="5" spans="1:11" ht="16" thickBot="1" x14ac:dyDescent="0.25">
      <c r="A5" s="156" t="s">
        <v>1713</v>
      </c>
      <c r="B5" s="635" t="s">
        <v>1673</v>
      </c>
      <c r="C5" s="636"/>
      <c r="D5" s="636"/>
      <c r="E5" s="637"/>
      <c r="F5" s="635" t="s">
        <v>1674</v>
      </c>
      <c r="G5" s="636"/>
      <c r="H5" s="636"/>
      <c r="I5" s="637"/>
      <c r="J5" s="635" t="s">
        <v>1675</v>
      </c>
      <c r="K5" s="638"/>
    </row>
    <row r="6" spans="1:11" ht="16" thickBot="1" x14ac:dyDescent="0.25">
      <c r="A6" s="157" t="s">
        <v>1676</v>
      </c>
      <c r="B6" s="158" t="s">
        <v>1677</v>
      </c>
      <c r="C6" s="158" t="s">
        <v>1678</v>
      </c>
      <c r="D6" s="158" t="s">
        <v>1679</v>
      </c>
      <c r="E6" s="159" t="s">
        <v>1680</v>
      </c>
      <c r="F6" s="158" t="s">
        <v>1681</v>
      </c>
      <c r="G6" s="158" t="s">
        <v>1678</v>
      </c>
      <c r="H6" s="158" t="s">
        <v>1679</v>
      </c>
      <c r="I6" s="159" t="s">
        <v>1680</v>
      </c>
      <c r="J6" s="630" t="s">
        <v>1</v>
      </c>
      <c r="K6" s="631"/>
    </row>
    <row r="7" spans="1:11" ht="17" thickTop="1" thickBot="1" x14ac:dyDescent="0.25">
      <c r="A7" s="213" t="s">
        <v>1682</v>
      </c>
      <c r="B7" s="214">
        <v>0</v>
      </c>
      <c r="C7" s="215" t="s">
        <v>1683</v>
      </c>
      <c r="D7" s="215" t="s">
        <v>1683</v>
      </c>
      <c r="E7" s="216" t="s">
        <v>1683</v>
      </c>
      <c r="F7" s="214">
        <v>0</v>
      </c>
      <c r="G7" s="215" t="s">
        <v>1683</v>
      </c>
      <c r="H7" s="215" t="s">
        <v>1683</v>
      </c>
      <c r="I7" s="216" t="s">
        <v>1683</v>
      </c>
      <c r="J7" s="214">
        <v>1</v>
      </c>
      <c r="K7" s="217" t="s">
        <v>1682</v>
      </c>
    </row>
    <row r="8" spans="1:11" ht="16" thickBot="1" x14ac:dyDescent="0.25">
      <c r="A8" s="164" t="s">
        <v>1684</v>
      </c>
      <c r="B8" s="161">
        <v>2</v>
      </c>
      <c r="C8" s="162">
        <v>3</v>
      </c>
      <c r="D8" s="162">
        <v>2</v>
      </c>
      <c r="E8" s="163">
        <v>8</v>
      </c>
      <c r="F8" s="161">
        <v>0</v>
      </c>
      <c r="G8" s="162" t="s">
        <v>1683</v>
      </c>
      <c r="H8" s="162" t="s">
        <v>1683</v>
      </c>
      <c r="I8" s="163" t="s">
        <v>1683</v>
      </c>
      <c r="J8" s="161">
        <v>1</v>
      </c>
      <c r="K8" s="165">
        <v>8</v>
      </c>
    </row>
    <row r="9" spans="1:11" ht="16" thickBot="1" x14ac:dyDescent="0.25">
      <c r="A9" s="213" t="s">
        <v>1685</v>
      </c>
      <c r="B9" s="214">
        <v>3</v>
      </c>
      <c r="C9" s="215">
        <v>2</v>
      </c>
      <c r="D9" s="215">
        <v>2</v>
      </c>
      <c r="E9" s="216">
        <v>8</v>
      </c>
      <c r="F9" s="214">
        <v>0</v>
      </c>
      <c r="G9" s="215" t="s">
        <v>1683</v>
      </c>
      <c r="H9" s="215" t="s">
        <v>1683</v>
      </c>
      <c r="I9" s="216" t="s">
        <v>1683</v>
      </c>
      <c r="J9" s="214">
        <v>1</v>
      </c>
      <c r="K9" s="218">
        <v>8</v>
      </c>
    </row>
    <row r="10" spans="1:11" ht="16" thickBot="1" x14ac:dyDescent="0.25">
      <c r="A10" s="160" t="s">
        <v>1686</v>
      </c>
      <c r="B10" s="161">
        <v>4</v>
      </c>
      <c r="C10" s="162">
        <v>3</v>
      </c>
      <c r="D10" s="162">
        <v>4</v>
      </c>
      <c r="E10" s="163">
        <v>16</v>
      </c>
      <c r="F10" s="161">
        <v>2</v>
      </c>
      <c r="G10" s="162">
        <v>4</v>
      </c>
      <c r="H10" s="162">
        <v>0</v>
      </c>
      <c r="I10" s="163">
        <v>8</v>
      </c>
      <c r="J10" s="161">
        <v>1</v>
      </c>
      <c r="K10" s="165">
        <v>8</v>
      </c>
    </row>
    <row r="11" spans="1:11" ht="16" thickBot="1" x14ac:dyDescent="0.25">
      <c r="A11" s="213" t="s">
        <v>1687</v>
      </c>
      <c r="B11" s="214">
        <v>5</v>
      </c>
      <c r="C11" s="215">
        <v>4</v>
      </c>
      <c r="D11" s="215">
        <v>4</v>
      </c>
      <c r="E11" s="216">
        <v>24</v>
      </c>
      <c r="F11" s="214">
        <v>3</v>
      </c>
      <c r="G11" s="215">
        <v>2</v>
      </c>
      <c r="H11" s="215">
        <v>2</v>
      </c>
      <c r="I11" s="216">
        <v>8</v>
      </c>
      <c r="J11" s="214">
        <v>1</v>
      </c>
      <c r="K11" s="218">
        <v>8</v>
      </c>
    </row>
    <row r="12" spans="1:11" ht="16" thickBot="1" x14ac:dyDescent="0.25">
      <c r="A12" s="172" t="s">
        <v>1688</v>
      </c>
      <c r="B12" s="173">
        <v>6</v>
      </c>
      <c r="C12" s="174">
        <v>3</v>
      </c>
      <c r="D12" s="174">
        <v>6</v>
      </c>
      <c r="E12" s="175">
        <v>24</v>
      </c>
      <c r="F12" s="173">
        <v>3</v>
      </c>
      <c r="G12" s="174">
        <v>2</v>
      </c>
      <c r="H12" s="174">
        <v>2</v>
      </c>
      <c r="I12" s="175">
        <v>8</v>
      </c>
      <c r="J12" s="173">
        <v>1</v>
      </c>
      <c r="K12" s="176">
        <v>8</v>
      </c>
    </row>
    <row r="13" spans="1:11" ht="16" thickBot="1" x14ac:dyDescent="0.25">
      <c r="A13" s="166" t="s">
        <v>1689</v>
      </c>
      <c r="B13" s="635" t="s">
        <v>1673</v>
      </c>
      <c r="C13" s="636"/>
      <c r="D13" s="636"/>
      <c r="E13" s="637"/>
      <c r="F13" s="635" t="s">
        <v>1674</v>
      </c>
      <c r="G13" s="636"/>
      <c r="H13" s="636"/>
      <c r="I13" s="637"/>
      <c r="J13" s="635" t="s">
        <v>1675</v>
      </c>
      <c r="K13" s="638"/>
    </row>
    <row r="14" spans="1:11" ht="16" thickBot="1" x14ac:dyDescent="0.25">
      <c r="A14" s="219" t="s">
        <v>1690</v>
      </c>
      <c r="B14" s="214">
        <v>0</v>
      </c>
      <c r="C14" s="215" t="s">
        <v>1683</v>
      </c>
      <c r="D14" s="215" t="s">
        <v>1683</v>
      </c>
      <c r="E14" s="216" t="s">
        <v>1683</v>
      </c>
      <c r="F14" s="214">
        <v>0</v>
      </c>
      <c r="G14" s="215" t="s">
        <v>1683</v>
      </c>
      <c r="H14" s="215" t="s">
        <v>1683</v>
      </c>
      <c r="I14" s="216" t="s">
        <v>1683</v>
      </c>
      <c r="J14" s="214">
        <v>1</v>
      </c>
      <c r="K14" s="218" t="s">
        <v>1690</v>
      </c>
    </row>
    <row r="15" spans="1:11" ht="16" thickBot="1" x14ac:dyDescent="0.25">
      <c r="A15" s="167" t="s">
        <v>1691</v>
      </c>
      <c r="B15" s="161">
        <v>2</v>
      </c>
      <c r="C15" s="162">
        <v>1</v>
      </c>
      <c r="D15" s="162">
        <v>2</v>
      </c>
      <c r="E15" s="163">
        <v>4</v>
      </c>
      <c r="F15" s="161">
        <v>0</v>
      </c>
      <c r="G15" s="162" t="s">
        <v>1683</v>
      </c>
      <c r="H15" s="162" t="s">
        <v>1683</v>
      </c>
      <c r="I15" s="163" t="s">
        <v>1683</v>
      </c>
      <c r="J15" s="161">
        <v>1</v>
      </c>
      <c r="K15" s="165">
        <v>4</v>
      </c>
    </row>
    <row r="16" spans="1:11" ht="16" thickBot="1" x14ac:dyDescent="0.25">
      <c r="A16" s="219" t="s">
        <v>1692</v>
      </c>
      <c r="B16" s="214">
        <v>3</v>
      </c>
      <c r="C16" s="215">
        <v>1</v>
      </c>
      <c r="D16" s="215">
        <v>1</v>
      </c>
      <c r="E16" s="216">
        <v>4</v>
      </c>
      <c r="F16" s="214">
        <v>0</v>
      </c>
      <c r="G16" s="215" t="s">
        <v>1683</v>
      </c>
      <c r="H16" s="215" t="s">
        <v>1683</v>
      </c>
      <c r="I16" s="216" t="s">
        <v>1683</v>
      </c>
      <c r="J16" s="214">
        <v>1</v>
      </c>
      <c r="K16" s="218">
        <v>4</v>
      </c>
    </row>
    <row r="17" spans="1:11" ht="16" thickBot="1" x14ac:dyDescent="0.25">
      <c r="A17" s="160" t="s">
        <v>1693</v>
      </c>
      <c r="B17" s="161">
        <v>4</v>
      </c>
      <c r="C17" s="162">
        <v>1</v>
      </c>
      <c r="D17" s="162">
        <v>4</v>
      </c>
      <c r="E17" s="163">
        <v>8</v>
      </c>
      <c r="F17" s="161">
        <v>2</v>
      </c>
      <c r="G17" s="162">
        <v>2</v>
      </c>
      <c r="H17" s="162">
        <v>0</v>
      </c>
      <c r="I17" s="163">
        <v>4</v>
      </c>
      <c r="J17" s="161">
        <v>1</v>
      </c>
      <c r="K17" s="165">
        <v>4</v>
      </c>
    </row>
    <row r="18" spans="1:11" ht="16" thickBot="1" x14ac:dyDescent="0.25">
      <c r="A18" s="213" t="s">
        <v>1694</v>
      </c>
      <c r="B18" s="214">
        <v>5</v>
      </c>
      <c r="C18" s="215">
        <v>1</v>
      </c>
      <c r="D18" s="215">
        <v>3</v>
      </c>
      <c r="E18" s="216">
        <v>8</v>
      </c>
      <c r="F18" s="214">
        <v>2</v>
      </c>
      <c r="G18" s="215">
        <v>2</v>
      </c>
      <c r="H18" s="215">
        <v>0</v>
      </c>
      <c r="I18" s="216">
        <v>4</v>
      </c>
      <c r="J18" s="214">
        <v>1</v>
      </c>
      <c r="K18" s="218">
        <v>4</v>
      </c>
    </row>
    <row r="19" spans="1:11" ht="16" thickBot="1" x14ac:dyDescent="0.25">
      <c r="A19" s="172" t="s">
        <v>1695</v>
      </c>
      <c r="B19" s="173">
        <v>6</v>
      </c>
      <c r="C19" s="174">
        <v>1</v>
      </c>
      <c r="D19" s="174">
        <v>6</v>
      </c>
      <c r="E19" s="175">
        <v>12</v>
      </c>
      <c r="F19" s="173">
        <v>3</v>
      </c>
      <c r="G19" s="174">
        <v>1</v>
      </c>
      <c r="H19" s="174">
        <v>1</v>
      </c>
      <c r="I19" s="175">
        <v>4</v>
      </c>
      <c r="J19" s="173">
        <v>1</v>
      </c>
      <c r="K19" s="176">
        <v>4</v>
      </c>
    </row>
    <row r="20" spans="1:11" ht="16" thickBot="1" x14ac:dyDescent="0.25">
      <c r="A20" s="213" t="s">
        <v>1696</v>
      </c>
      <c r="B20" s="214">
        <v>7</v>
      </c>
      <c r="C20" s="215">
        <v>1</v>
      </c>
      <c r="D20" s="215">
        <v>5</v>
      </c>
      <c r="E20" s="216">
        <v>12</v>
      </c>
      <c r="F20" s="214">
        <v>3</v>
      </c>
      <c r="G20" s="215">
        <v>1</v>
      </c>
      <c r="H20" s="215">
        <v>1</v>
      </c>
      <c r="I20" s="216">
        <v>4</v>
      </c>
      <c r="J20" s="220">
        <v>1</v>
      </c>
      <c r="K20" s="218">
        <v>4</v>
      </c>
    </row>
    <row r="21" spans="1:11" ht="16" thickBot="1" x14ac:dyDescent="0.25">
      <c r="A21" s="160" t="s">
        <v>1697</v>
      </c>
      <c r="B21" s="161">
        <v>8</v>
      </c>
      <c r="C21" s="162">
        <v>1</v>
      </c>
      <c r="D21" s="162">
        <v>4</v>
      </c>
      <c r="E21" s="163">
        <v>12</v>
      </c>
      <c r="F21" s="161">
        <v>3</v>
      </c>
      <c r="G21" s="162">
        <v>1</v>
      </c>
      <c r="H21" s="162">
        <v>1</v>
      </c>
      <c r="I21" s="163">
        <v>4</v>
      </c>
      <c r="J21" s="161">
        <v>1</v>
      </c>
      <c r="K21" s="165">
        <v>4</v>
      </c>
    </row>
    <row r="22" spans="1:11" ht="16" thickBot="1" x14ac:dyDescent="0.25">
      <c r="A22" s="213" t="s">
        <v>1710</v>
      </c>
      <c r="B22" s="214">
        <v>9</v>
      </c>
      <c r="C22" s="215">
        <v>1</v>
      </c>
      <c r="D22" s="215">
        <v>3</v>
      </c>
      <c r="E22" s="216">
        <v>12</v>
      </c>
      <c r="F22" s="214">
        <v>3</v>
      </c>
      <c r="G22" s="215">
        <v>1</v>
      </c>
      <c r="H22" s="215">
        <v>1</v>
      </c>
      <c r="I22" s="216">
        <v>4</v>
      </c>
      <c r="J22" s="214">
        <v>1</v>
      </c>
      <c r="K22" s="218">
        <v>4</v>
      </c>
    </row>
    <row r="23" spans="1:11" ht="16" thickBot="1" x14ac:dyDescent="0.25">
      <c r="A23" s="166" t="s">
        <v>41</v>
      </c>
      <c r="B23" s="635" t="s">
        <v>1673</v>
      </c>
      <c r="C23" s="636"/>
      <c r="D23" s="636"/>
      <c r="E23" s="637"/>
      <c r="F23" s="635" t="s">
        <v>1674</v>
      </c>
      <c r="G23" s="636"/>
      <c r="H23" s="636"/>
      <c r="I23" s="637"/>
      <c r="J23" s="635" t="s">
        <v>1675</v>
      </c>
      <c r="K23" s="638"/>
    </row>
    <row r="24" spans="1:11" ht="16" thickBot="1" x14ac:dyDescent="0.25">
      <c r="A24" s="219" t="s">
        <v>1698</v>
      </c>
      <c r="B24" s="214">
        <v>0</v>
      </c>
      <c r="C24" s="215" t="s">
        <v>1683</v>
      </c>
      <c r="D24" s="215" t="s">
        <v>1683</v>
      </c>
      <c r="E24" s="216" t="s">
        <v>1683</v>
      </c>
      <c r="F24" s="214">
        <v>0</v>
      </c>
      <c r="G24" s="215" t="s">
        <v>1683</v>
      </c>
      <c r="H24" s="215" t="s">
        <v>1683</v>
      </c>
      <c r="I24" s="216" t="s">
        <v>1683</v>
      </c>
      <c r="J24" s="214">
        <v>1</v>
      </c>
      <c r="K24" s="217" t="s">
        <v>1698</v>
      </c>
    </row>
    <row r="25" spans="1:11" ht="16" thickBot="1" x14ac:dyDescent="0.25">
      <c r="A25" s="167" t="s">
        <v>1699</v>
      </c>
      <c r="B25" s="161">
        <v>2</v>
      </c>
      <c r="C25" s="162">
        <v>2</v>
      </c>
      <c r="D25" s="162">
        <v>2</v>
      </c>
      <c r="E25" s="163">
        <v>6</v>
      </c>
      <c r="F25" s="161">
        <v>0</v>
      </c>
      <c r="G25" s="162" t="s">
        <v>1683</v>
      </c>
      <c r="H25" s="162" t="s">
        <v>1683</v>
      </c>
      <c r="I25" s="163" t="s">
        <v>1683</v>
      </c>
      <c r="J25" s="161">
        <v>1</v>
      </c>
      <c r="K25" s="165">
        <v>6</v>
      </c>
    </row>
    <row r="26" spans="1:11" ht="16" thickBot="1" x14ac:dyDescent="0.25">
      <c r="A26" s="213" t="s">
        <v>1700</v>
      </c>
      <c r="B26" s="214">
        <v>3</v>
      </c>
      <c r="C26" s="215">
        <v>1</v>
      </c>
      <c r="D26" s="215">
        <v>3</v>
      </c>
      <c r="E26" s="216">
        <v>6</v>
      </c>
      <c r="F26" s="214">
        <v>0</v>
      </c>
      <c r="G26" s="215" t="s">
        <v>1683</v>
      </c>
      <c r="H26" s="215" t="s">
        <v>1683</v>
      </c>
      <c r="I26" s="216" t="s">
        <v>1683</v>
      </c>
      <c r="J26" s="214">
        <v>1</v>
      </c>
      <c r="K26" s="218">
        <v>6</v>
      </c>
    </row>
    <row r="27" spans="1:11" ht="16" thickBot="1" x14ac:dyDescent="0.25">
      <c r="A27" s="160" t="s">
        <v>1701</v>
      </c>
      <c r="B27" s="161">
        <v>4</v>
      </c>
      <c r="C27" s="162">
        <v>2</v>
      </c>
      <c r="D27" s="162">
        <v>4</v>
      </c>
      <c r="E27" s="163">
        <v>12</v>
      </c>
      <c r="F27" s="161">
        <v>2</v>
      </c>
      <c r="G27" s="162">
        <v>3</v>
      </c>
      <c r="H27" s="162">
        <v>0</v>
      </c>
      <c r="I27" s="163">
        <v>6</v>
      </c>
      <c r="J27" s="161">
        <v>1</v>
      </c>
      <c r="K27" s="165">
        <v>6</v>
      </c>
    </row>
    <row r="28" spans="1:11" ht="16" thickBot="1" x14ac:dyDescent="0.25">
      <c r="A28" s="213" t="s">
        <v>1702</v>
      </c>
      <c r="B28" s="214">
        <v>5</v>
      </c>
      <c r="C28" s="215">
        <v>1</v>
      </c>
      <c r="D28" s="215">
        <v>7</v>
      </c>
      <c r="E28" s="216">
        <v>12</v>
      </c>
      <c r="F28" s="214">
        <v>2</v>
      </c>
      <c r="G28" s="215">
        <v>3</v>
      </c>
      <c r="H28" s="215">
        <v>0</v>
      </c>
      <c r="I28" s="216">
        <v>6</v>
      </c>
      <c r="J28" s="214">
        <v>1</v>
      </c>
      <c r="K28" s="218">
        <v>6</v>
      </c>
    </row>
    <row r="29" spans="1:11" ht="16" thickBot="1" x14ac:dyDescent="0.25">
      <c r="A29" s="166" t="s">
        <v>1703</v>
      </c>
      <c r="B29" s="635" t="s">
        <v>1673</v>
      </c>
      <c r="C29" s="636"/>
      <c r="D29" s="636"/>
      <c r="E29" s="637"/>
      <c r="F29" s="635" t="s">
        <v>1674</v>
      </c>
      <c r="G29" s="636"/>
      <c r="H29" s="636"/>
      <c r="I29" s="637"/>
      <c r="J29" s="635" t="s">
        <v>1675</v>
      </c>
      <c r="K29" s="638"/>
    </row>
    <row r="30" spans="1:11" ht="16" thickBot="1" x14ac:dyDescent="0.25">
      <c r="A30" s="219" t="s">
        <v>1704</v>
      </c>
      <c r="B30" s="214">
        <v>0</v>
      </c>
      <c r="C30" s="215" t="s">
        <v>1683</v>
      </c>
      <c r="D30" s="215" t="s">
        <v>1683</v>
      </c>
      <c r="E30" s="216" t="s">
        <v>1683</v>
      </c>
      <c r="F30" s="214">
        <v>0</v>
      </c>
      <c r="G30" s="215" t="s">
        <v>1683</v>
      </c>
      <c r="H30" s="215" t="s">
        <v>1683</v>
      </c>
      <c r="I30" s="216" t="s">
        <v>1683</v>
      </c>
      <c r="J30" s="214">
        <v>1</v>
      </c>
      <c r="K30" s="217" t="s">
        <v>1704</v>
      </c>
    </row>
    <row r="31" spans="1:11" ht="16" thickBot="1" x14ac:dyDescent="0.25">
      <c r="A31" s="164" t="s">
        <v>1705</v>
      </c>
      <c r="B31" s="161">
        <v>2</v>
      </c>
      <c r="C31" s="162">
        <v>2</v>
      </c>
      <c r="D31" s="162">
        <v>4</v>
      </c>
      <c r="E31" s="163">
        <v>8</v>
      </c>
      <c r="F31" s="161">
        <v>0</v>
      </c>
      <c r="G31" s="162" t="s">
        <v>1683</v>
      </c>
      <c r="H31" s="162" t="s">
        <v>1683</v>
      </c>
      <c r="I31" s="163" t="s">
        <v>1683</v>
      </c>
      <c r="J31" s="161">
        <v>1</v>
      </c>
      <c r="K31" s="165">
        <v>8</v>
      </c>
    </row>
    <row r="32" spans="1:11" ht="16" thickBot="1" x14ac:dyDescent="0.25">
      <c r="A32" s="221" t="s">
        <v>1706</v>
      </c>
      <c r="B32" s="222">
        <v>3</v>
      </c>
      <c r="C32" s="223">
        <v>2</v>
      </c>
      <c r="D32" s="223">
        <v>2</v>
      </c>
      <c r="E32" s="224">
        <v>8</v>
      </c>
      <c r="F32" s="222">
        <v>0</v>
      </c>
      <c r="G32" s="223" t="s">
        <v>1683</v>
      </c>
      <c r="H32" s="223" t="s">
        <v>1683</v>
      </c>
      <c r="I32" s="224" t="s">
        <v>1683</v>
      </c>
      <c r="J32" s="222">
        <v>1</v>
      </c>
      <c r="K32" s="225">
        <v>8</v>
      </c>
    </row>
    <row r="33" spans="1:11" ht="16" thickTop="1" x14ac:dyDescent="0.2">
      <c r="A33" s="168" t="s">
        <v>25</v>
      </c>
      <c r="B33" s="641" t="s">
        <v>1707</v>
      </c>
      <c r="C33" s="641"/>
      <c r="D33" s="641"/>
      <c r="E33" s="641"/>
      <c r="F33" s="641"/>
      <c r="G33" s="641"/>
      <c r="H33" s="641"/>
      <c r="I33" s="641"/>
      <c r="J33" s="641"/>
      <c r="K33" s="642"/>
    </row>
    <row r="34" spans="1:11" x14ac:dyDescent="0.2">
      <c r="A34" s="168" t="s">
        <v>1678</v>
      </c>
      <c r="B34" s="643" t="s">
        <v>1708</v>
      </c>
      <c r="C34" s="643"/>
      <c r="D34" s="643"/>
      <c r="E34" s="643"/>
      <c r="F34" s="643"/>
      <c r="G34" s="643"/>
      <c r="H34" s="643"/>
      <c r="I34" s="643"/>
      <c r="J34" s="643"/>
      <c r="K34" s="644"/>
    </row>
    <row r="35" spans="1:11" ht="16" thickBot="1" x14ac:dyDescent="0.25">
      <c r="A35" s="169" t="s">
        <v>1679</v>
      </c>
      <c r="B35" s="639" t="s">
        <v>1709</v>
      </c>
      <c r="C35" s="639"/>
      <c r="D35" s="639"/>
      <c r="E35" s="639"/>
      <c r="F35" s="639"/>
      <c r="G35" s="639"/>
      <c r="H35" s="639"/>
      <c r="I35" s="639"/>
      <c r="J35" s="639"/>
      <c r="K35" s="640"/>
    </row>
    <row r="36" spans="1:11" ht="16" thickTop="1" x14ac:dyDescent="0.2">
      <c r="A36" s="170"/>
    </row>
  </sheetData>
  <mergeCells count="18">
    <mergeCell ref="B35:K35"/>
    <mergeCell ref="B13:E13"/>
    <mergeCell ref="F13:I13"/>
    <mergeCell ref="J13:K13"/>
    <mergeCell ref="B23:E23"/>
    <mergeCell ref="F23:I23"/>
    <mergeCell ref="J23:K23"/>
    <mergeCell ref="B29:E29"/>
    <mergeCell ref="F29:I29"/>
    <mergeCell ref="J29:K29"/>
    <mergeCell ref="B33:K33"/>
    <mergeCell ref="B34:K34"/>
    <mergeCell ref="J6:K6"/>
    <mergeCell ref="A1:K1"/>
    <mergeCell ref="A2:K4"/>
    <mergeCell ref="B5:E5"/>
    <mergeCell ref="F5:I5"/>
    <mergeCell ref="J5:K5"/>
  </mergeCells>
  <printOptions horizontalCentered="1"/>
  <pageMargins left="0.19685039370078741" right="0.19685039370078741" top="0.19685039370078741" bottom="0.19685039370078741" header="0.19685039370078741" footer="0.19685039370078741"/>
  <pageSetup paperSize="9" scale="97"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628899-C08D-4280-A234-FC229BF1BAB0}">
  <sheetPr>
    <tabColor theme="1"/>
  </sheetPr>
  <dimension ref="A1:S930"/>
  <sheetViews>
    <sheetView topLeftCell="A319" workbookViewId="0">
      <selection activeCell="H218" sqref="H218"/>
    </sheetView>
  </sheetViews>
  <sheetFormatPr baseColWidth="10" defaultColWidth="9" defaultRowHeight="14" x14ac:dyDescent="0.2"/>
  <cols>
    <col min="1" max="1" width="10" style="491" customWidth="1"/>
    <col min="2" max="2" width="19" style="491" customWidth="1"/>
    <col min="3" max="3" width="18" style="491" customWidth="1"/>
    <col min="4" max="4" width="11" style="491" customWidth="1"/>
    <col min="5" max="5" width="8" style="491" customWidth="1"/>
    <col min="6" max="6" width="12" style="491" customWidth="1"/>
    <col min="7" max="7" width="38" style="491" customWidth="1"/>
    <col min="8" max="8" width="10" style="491" customWidth="1"/>
    <col min="9" max="9" width="19.19921875" style="407" bestFit="1" customWidth="1"/>
    <col min="10" max="10" width="10" style="491" customWidth="1"/>
    <col min="11" max="11" width="19" style="491" customWidth="1"/>
    <col min="12" max="12" width="18" style="491" customWidth="1"/>
    <col min="13" max="13" width="11" style="491" customWidth="1"/>
    <col min="14" max="14" width="8" style="491" customWidth="1"/>
    <col min="15" max="15" width="12" style="491" customWidth="1"/>
    <col min="16" max="16" width="38" style="491" customWidth="1"/>
    <col min="17" max="17" width="10" style="491" customWidth="1"/>
    <col min="18" max="19" width="4" style="491" customWidth="1"/>
    <col min="20" max="224" width="9.19921875" style="407"/>
    <col min="225" max="225" width="10" style="407" customWidth="1"/>
    <col min="226" max="226" width="19" style="407" customWidth="1"/>
    <col min="227" max="227" width="18" style="407" customWidth="1"/>
    <col min="228" max="228" width="11" style="407" customWidth="1"/>
    <col min="229" max="229" width="8" style="407" customWidth="1"/>
    <col min="230" max="230" width="12" style="407" customWidth="1"/>
    <col min="231" max="231" width="38" style="407" customWidth="1"/>
    <col min="232" max="232" width="10" style="407" customWidth="1"/>
    <col min="233" max="234" width="4" style="407" customWidth="1"/>
    <col min="235" max="480" width="9.19921875" style="407"/>
    <col min="481" max="481" width="10" style="407" customWidth="1"/>
    <col min="482" max="482" width="19" style="407" customWidth="1"/>
    <col min="483" max="483" width="18" style="407" customWidth="1"/>
    <col min="484" max="484" width="11" style="407" customWidth="1"/>
    <col min="485" max="485" width="8" style="407" customWidth="1"/>
    <col min="486" max="486" width="12" style="407" customWidth="1"/>
    <col min="487" max="487" width="38" style="407" customWidth="1"/>
    <col min="488" max="488" width="10" style="407" customWidth="1"/>
    <col min="489" max="490" width="4" style="407" customWidth="1"/>
    <col min="491" max="736" width="9.19921875" style="407"/>
    <col min="737" max="737" width="10" style="407" customWidth="1"/>
    <col min="738" max="738" width="19" style="407" customWidth="1"/>
    <col min="739" max="739" width="18" style="407" customWidth="1"/>
    <col min="740" max="740" width="11" style="407" customWidth="1"/>
    <col min="741" max="741" width="8" style="407" customWidth="1"/>
    <col min="742" max="742" width="12" style="407" customWidth="1"/>
    <col min="743" max="743" width="38" style="407" customWidth="1"/>
    <col min="744" max="744" width="10" style="407" customWidth="1"/>
    <col min="745" max="746" width="4" style="407" customWidth="1"/>
    <col min="747" max="992" width="9.19921875" style="407"/>
    <col min="993" max="993" width="10" style="407" customWidth="1"/>
    <col min="994" max="994" width="19" style="407" customWidth="1"/>
    <col min="995" max="995" width="18" style="407" customWidth="1"/>
    <col min="996" max="996" width="11" style="407" customWidth="1"/>
    <col min="997" max="997" width="8" style="407" customWidth="1"/>
    <col min="998" max="998" width="12" style="407" customWidth="1"/>
    <col min="999" max="999" width="38" style="407" customWidth="1"/>
    <col min="1000" max="1000" width="10" style="407" customWidth="1"/>
    <col min="1001" max="1002" width="4" style="407" customWidth="1"/>
    <col min="1003" max="1248" width="9.19921875" style="407"/>
    <col min="1249" max="1249" width="10" style="407" customWidth="1"/>
    <col min="1250" max="1250" width="19" style="407" customWidth="1"/>
    <col min="1251" max="1251" width="18" style="407" customWidth="1"/>
    <col min="1252" max="1252" width="11" style="407" customWidth="1"/>
    <col min="1253" max="1253" width="8" style="407" customWidth="1"/>
    <col min="1254" max="1254" width="12" style="407" customWidth="1"/>
    <col min="1255" max="1255" width="38" style="407" customWidth="1"/>
    <col min="1256" max="1256" width="10" style="407" customWidth="1"/>
    <col min="1257" max="1258" width="4" style="407" customWidth="1"/>
    <col min="1259" max="1504" width="9.19921875" style="407"/>
    <col min="1505" max="1505" width="10" style="407" customWidth="1"/>
    <col min="1506" max="1506" width="19" style="407" customWidth="1"/>
    <col min="1507" max="1507" width="18" style="407" customWidth="1"/>
    <col min="1508" max="1508" width="11" style="407" customWidth="1"/>
    <col min="1509" max="1509" width="8" style="407" customWidth="1"/>
    <col min="1510" max="1510" width="12" style="407" customWidth="1"/>
    <col min="1511" max="1511" width="38" style="407" customWidth="1"/>
    <col min="1512" max="1512" width="10" style="407" customWidth="1"/>
    <col min="1513" max="1514" width="4" style="407" customWidth="1"/>
    <col min="1515" max="1760" width="9.19921875" style="407"/>
    <col min="1761" max="1761" width="10" style="407" customWidth="1"/>
    <col min="1762" max="1762" width="19" style="407" customWidth="1"/>
    <col min="1763" max="1763" width="18" style="407" customWidth="1"/>
    <col min="1764" max="1764" width="11" style="407" customWidth="1"/>
    <col min="1765" max="1765" width="8" style="407" customWidth="1"/>
    <col min="1766" max="1766" width="12" style="407" customWidth="1"/>
    <col min="1767" max="1767" width="38" style="407" customWidth="1"/>
    <col min="1768" max="1768" width="10" style="407" customWidth="1"/>
    <col min="1769" max="1770" width="4" style="407" customWidth="1"/>
    <col min="1771" max="2016" width="9.19921875" style="407"/>
    <col min="2017" max="2017" width="10" style="407" customWidth="1"/>
    <col min="2018" max="2018" width="19" style="407" customWidth="1"/>
    <col min="2019" max="2019" width="18" style="407" customWidth="1"/>
    <col min="2020" max="2020" width="11" style="407" customWidth="1"/>
    <col min="2021" max="2021" width="8" style="407" customWidth="1"/>
    <col min="2022" max="2022" width="12" style="407" customWidth="1"/>
    <col min="2023" max="2023" width="38" style="407" customWidth="1"/>
    <col min="2024" max="2024" width="10" style="407" customWidth="1"/>
    <col min="2025" max="2026" width="4" style="407" customWidth="1"/>
    <col min="2027" max="2272" width="9.19921875" style="407"/>
    <col min="2273" max="2273" width="10" style="407" customWidth="1"/>
    <col min="2274" max="2274" width="19" style="407" customWidth="1"/>
    <col min="2275" max="2275" width="18" style="407" customWidth="1"/>
    <col min="2276" max="2276" width="11" style="407" customWidth="1"/>
    <col min="2277" max="2277" width="8" style="407" customWidth="1"/>
    <col min="2278" max="2278" width="12" style="407" customWidth="1"/>
    <col min="2279" max="2279" width="38" style="407" customWidth="1"/>
    <col min="2280" max="2280" width="10" style="407" customWidth="1"/>
    <col min="2281" max="2282" width="4" style="407" customWidth="1"/>
    <col min="2283" max="2528" width="9.19921875" style="407"/>
    <col min="2529" max="2529" width="10" style="407" customWidth="1"/>
    <col min="2530" max="2530" width="19" style="407" customWidth="1"/>
    <col min="2531" max="2531" width="18" style="407" customWidth="1"/>
    <col min="2532" max="2532" width="11" style="407" customWidth="1"/>
    <col min="2533" max="2533" width="8" style="407" customWidth="1"/>
    <col min="2534" max="2534" width="12" style="407" customWidth="1"/>
    <col min="2535" max="2535" width="38" style="407" customWidth="1"/>
    <col min="2536" max="2536" width="10" style="407" customWidth="1"/>
    <col min="2537" max="2538" width="4" style="407" customWidth="1"/>
    <col min="2539" max="2784" width="9.19921875" style="407"/>
    <col min="2785" max="2785" width="10" style="407" customWidth="1"/>
    <col min="2786" max="2786" width="19" style="407" customWidth="1"/>
    <col min="2787" max="2787" width="18" style="407" customWidth="1"/>
    <col min="2788" max="2788" width="11" style="407" customWidth="1"/>
    <col min="2789" max="2789" width="8" style="407" customWidth="1"/>
    <col min="2790" max="2790" width="12" style="407" customWidth="1"/>
    <col min="2791" max="2791" width="38" style="407" customWidth="1"/>
    <col min="2792" max="2792" width="10" style="407" customWidth="1"/>
    <col min="2793" max="2794" width="4" style="407" customWidth="1"/>
    <col min="2795" max="3040" width="9.19921875" style="407"/>
    <col min="3041" max="3041" width="10" style="407" customWidth="1"/>
    <col min="3042" max="3042" width="19" style="407" customWidth="1"/>
    <col min="3043" max="3043" width="18" style="407" customWidth="1"/>
    <col min="3044" max="3044" width="11" style="407" customWidth="1"/>
    <col min="3045" max="3045" width="8" style="407" customWidth="1"/>
    <col min="3046" max="3046" width="12" style="407" customWidth="1"/>
    <col min="3047" max="3047" width="38" style="407" customWidth="1"/>
    <col min="3048" max="3048" width="10" style="407" customWidth="1"/>
    <col min="3049" max="3050" width="4" style="407" customWidth="1"/>
    <col min="3051" max="3296" width="9.19921875" style="407"/>
    <col min="3297" max="3297" width="10" style="407" customWidth="1"/>
    <col min="3298" max="3298" width="19" style="407" customWidth="1"/>
    <col min="3299" max="3299" width="18" style="407" customWidth="1"/>
    <col min="3300" max="3300" width="11" style="407" customWidth="1"/>
    <col min="3301" max="3301" width="8" style="407" customWidth="1"/>
    <col min="3302" max="3302" width="12" style="407" customWidth="1"/>
    <col min="3303" max="3303" width="38" style="407" customWidth="1"/>
    <col min="3304" max="3304" width="10" style="407" customWidth="1"/>
    <col min="3305" max="3306" width="4" style="407" customWidth="1"/>
    <col min="3307" max="3552" width="9.19921875" style="407"/>
    <col min="3553" max="3553" width="10" style="407" customWidth="1"/>
    <col min="3554" max="3554" width="19" style="407" customWidth="1"/>
    <col min="3555" max="3555" width="18" style="407" customWidth="1"/>
    <col min="3556" max="3556" width="11" style="407" customWidth="1"/>
    <col min="3557" max="3557" width="8" style="407" customWidth="1"/>
    <col min="3558" max="3558" width="12" style="407" customWidth="1"/>
    <col min="3559" max="3559" width="38" style="407" customWidth="1"/>
    <col min="3560" max="3560" width="10" style="407" customWidth="1"/>
    <col min="3561" max="3562" width="4" style="407" customWidth="1"/>
    <col min="3563" max="3808" width="9.19921875" style="407"/>
    <col min="3809" max="3809" width="10" style="407" customWidth="1"/>
    <col min="3810" max="3810" width="19" style="407" customWidth="1"/>
    <col min="3811" max="3811" width="18" style="407" customWidth="1"/>
    <col min="3812" max="3812" width="11" style="407" customWidth="1"/>
    <col min="3813" max="3813" width="8" style="407" customWidth="1"/>
    <col min="3814" max="3814" width="12" style="407" customWidth="1"/>
    <col min="3815" max="3815" width="38" style="407" customWidth="1"/>
    <col min="3816" max="3816" width="10" style="407" customWidth="1"/>
    <col min="3817" max="3818" width="4" style="407" customWidth="1"/>
    <col min="3819" max="4064" width="9.19921875" style="407"/>
    <col min="4065" max="4065" width="10" style="407" customWidth="1"/>
    <col min="4066" max="4066" width="19" style="407" customWidth="1"/>
    <col min="4067" max="4067" width="18" style="407" customWidth="1"/>
    <col min="4068" max="4068" width="11" style="407" customWidth="1"/>
    <col min="4069" max="4069" width="8" style="407" customWidth="1"/>
    <col min="4070" max="4070" width="12" style="407" customWidth="1"/>
    <col min="4071" max="4071" width="38" style="407" customWidth="1"/>
    <col min="4072" max="4072" width="10" style="407" customWidth="1"/>
    <col min="4073" max="4074" width="4" style="407" customWidth="1"/>
    <col min="4075" max="4320" width="9.19921875" style="407"/>
    <col min="4321" max="4321" width="10" style="407" customWidth="1"/>
    <col min="4322" max="4322" width="19" style="407" customWidth="1"/>
    <col min="4323" max="4323" width="18" style="407" customWidth="1"/>
    <col min="4324" max="4324" width="11" style="407" customWidth="1"/>
    <col min="4325" max="4325" width="8" style="407" customWidth="1"/>
    <col min="4326" max="4326" width="12" style="407" customWidth="1"/>
    <col min="4327" max="4327" width="38" style="407" customWidth="1"/>
    <col min="4328" max="4328" width="10" style="407" customWidth="1"/>
    <col min="4329" max="4330" width="4" style="407" customWidth="1"/>
    <col min="4331" max="4576" width="9.19921875" style="407"/>
    <col min="4577" max="4577" width="10" style="407" customWidth="1"/>
    <col min="4578" max="4578" width="19" style="407" customWidth="1"/>
    <col min="4579" max="4579" width="18" style="407" customWidth="1"/>
    <col min="4580" max="4580" width="11" style="407" customWidth="1"/>
    <col min="4581" max="4581" width="8" style="407" customWidth="1"/>
    <col min="4582" max="4582" width="12" style="407" customWidth="1"/>
    <col min="4583" max="4583" width="38" style="407" customWidth="1"/>
    <col min="4584" max="4584" width="10" style="407" customWidth="1"/>
    <col min="4585" max="4586" width="4" style="407" customWidth="1"/>
    <col min="4587" max="4832" width="9.19921875" style="407"/>
    <col min="4833" max="4833" width="10" style="407" customWidth="1"/>
    <col min="4834" max="4834" width="19" style="407" customWidth="1"/>
    <col min="4835" max="4835" width="18" style="407" customWidth="1"/>
    <col min="4836" max="4836" width="11" style="407" customWidth="1"/>
    <col min="4837" max="4837" width="8" style="407" customWidth="1"/>
    <col min="4838" max="4838" width="12" style="407" customWidth="1"/>
    <col min="4839" max="4839" width="38" style="407" customWidth="1"/>
    <col min="4840" max="4840" width="10" style="407" customWidth="1"/>
    <col min="4841" max="4842" width="4" style="407" customWidth="1"/>
    <col min="4843" max="5088" width="9.19921875" style="407"/>
    <col min="5089" max="5089" width="10" style="407" customWidth="1"/>
    <col min="5090" max="5090" width="19" style="407" customWidth="1"/>
    <col min="5091" max="5091" width="18" style="407" customWidth="1"/>
    <col min="5092" max="5092" width="11" style="407" customWidth="1"/>
    <col min="5093" max="5093" width="8" style="407" customWidth="1"/>
    <col min="5094" max="5094" width="12" style="407" customWidth="1"/>
    <col min="5095" max="5095" width="38" style="407" customWidth="1"/>
    <col min="5096" max="5096" width="10" style="407" customWidth="1"/>
    <col min="5097" max="5098" width="4" style="407" customWidth="1"/>
    <col min="5099" max="5344" width="9.19921875" style="407"/>
    <col min="5345" max="5345" width="10" style="407" customWidth="1"/>
    <col min="5346" max="5346" width="19" style="407" customWidth="1"/>
    <col min="5347" max="5347" width="18" style="407" customWidth="1"/>
    <col min="5348" max="5348" width="11" style="407" customWidth="1"/>
    <col min="5349" max="5349" width="8" style="407" customWidth="1"/>
    <col min="5350" max="5350" width="12" style="407" customWidth="1"/>
    <col min="5351" max="5351" width="38" style="407" customWidth="1"/>
    <col min="5352" max="5352" width="10" style="407" customWidth="1"/>
    <col min="5353" max="5354" width="4" style="407" customWidth="1"/>
    <col min="5355" max="5600" width="9.19921875" style="407"/>
    <col min="5601" max="5601" width="10" style="407" customWidth="1"/>
    <col min="5602" max="5602" width="19" style="407" customWidth="1"/>
    <col min="5603" max="5603" width="18" style="407" customWidth="1"/>
    <col min="5604" max="5604" width="11" style="407" customWidth="1"/>
    <col min="5605" max="5605" width="8" style="407" customWidth="1"/>
    <col min="5606" max="5606" width="12" style="407" customWidth="1"/>
    <col min="5607" max="5607" width="38" style="407" customWidth="1"/>
    <col min="5608" max="5608" width="10" style="407" customWidth="1"/>
    <col min="5609" max="5610" width="4" style="407" customWidth="1"/>
    <col min="5611" max="5856" width="9.19921875" style="407"/>
    <col min="5857" max="5857" width="10" style="407" customWidth="1"/>
    <col min="5858" max="5858" width="19" style="407" customWidth="1"/>
    <col min="5859" max="5859" width="18" style="407" customWidth="1"/>
    <col min="5860" max="5860" width="11" style="407" customWidth="1"/>
    <col min="5861" max="5861" width="8" style="407" customWidth="1"/>
    <col min="5862" max="5862" width="12" style="407" customWidth="1"/>
    <col min="5863" max="5863" width="38" style="407" customWidth="1"/>
    <col min="5864" max="5864" width="10" style="407" customWidth="1"/>
    <col min="5865" max="5866" width="4" style="407" customWidth="1"/>
    <col min="5867" max="6112" width="9.19921875" style="407"/>
    <col min="6113" max="6113" width="10" style="407" customWidth="1"/>
    <col min="6114" max="6114" width="19" style="407" customWidth="1"/>
    <col min="6115" max="6115" width="18" style="407" customWidth="1"/>
    <col min="6116" max="6116" width="11" style="407" customWidth="1"/>
    <col min="6117" max="6117" width="8" style="407" customWidth="1"/>
    <col min="6118" max="6118" width="12" style="407" customWidth="1"/>
    <col min="6119" max="6119" width="38" style="407" customWidth="1"/>
    <col min="6120" max="6120" width="10" style="407" customWidth="1"/>
    <col min="6121" max="6122" width="4" style="407" customWidth="1"/>
    <col min="6123" max="6368" width="9.19921875" style="407"/>
    <col min="6369" max="6369" width="10" style="407" customWidth="1"/>
    <col min="6370" max="6370" width="19" style="407" customWidth="1"/>
    <col min="6371" max="6371" width="18" style="407" customWidth="1"/>
    <col min="6372" max="6372" width="11" style="407" customWidth="1"/>
    <col min="6373" max="6373" width="8" style="407" customWidth="1"/>
    <col min="6374" max="6374" width="12" style="407" customWidth="1"/>
    <col min="6375" max="6375" width="38" style="407" customWidth="1"/>
    <col min="6376" max="6376" width="10" style="407" customWidth="1"/>
    <col min="6377" max="6378" width="4" style="407" customWidth="1"/>
    <col min="6379" max="6624" width="9.19921875" style="407"/>
    <col min="6625" max="6625" width="10" style="407" customWidth="1"/>
    <col min="6626" max="6626" width="19" style="407" customWidth="1"/>
    <col min="6627" max="6627" width="18" style="407" customWidth="1"/>
    <col min="6628" max="6628" width="11" style="407" customWidth="1"/>
    <col min="6629" max="6629" width="8" style="407" customWidth="1"/>
    <col min="6630" max="6630" width="12" style="407" customWidth="1"/>
    <col min="6631" max="6631" width="38" style="407" customWidth="1"/>
    <col min="6632" max="6632" width="10" style="407" customWidth="1"/>
    <col min="6633" max="6634" width="4" style="407" customWidth="1"/>
    <col min="6635" max="6880" width="9.19921875" style="407"/>
    <col min="6881" max="6881" width="10" style="407" customWidth="1"/>
    <col min="6882" max="6882" width="19" style="407" customWidth="1"/>
    <col min="6883" max="6883" width="18" style="407" customWidth="1"/>
    <col min="6884" max="6884" width="11" style="407" customWidth="1"/>
    <col min="6885" max="6885" width="8" style="407" customWidth="1"/>
    <col min="6886" max="6886" width="12" style="407" customWidth="1"/>
    <col min="6887" max="6887" width="38" style="407" customWidth="1"/>
    <col min="6888" max="6888" width="10" style="407" customWidth="1"/>
    <col min="6889" max="6890" width="4" style="407" customWidth="1"/>
    <col min="6891" max="7136" width="9.19921875" style="407"/>
    <col min="7137" max="7137" width="10" style="407" customWidth="1"/>
    <col min="7138" max="7138" width="19" style="407" customWidth="1"/>
    <col min="7139" max="7139" width="18" style="407" customWidth="1"/>
    <col min="7140" max="7140" width="11" style="407" customWidth="1"/>
    <col min="7141" max="7141" width="8" style="407" customWidth="1"/>
    <col min="7142" max="7142" width="12" style="407" customWidth="1"/>
    <col min="7143" max="7143" width="38" style="407" customWidth="1"/>
    <col min="7144" max="7144" width="10" style="407" customWidth="1"/>
    <col min="7145" max="7146" width="4" style="407" customWidth="1"/>
    <col min="7147" max="7392" width="9.19921875" style="407"/>
    <col min="7393" max="7393" width="10" style="407" customWidth="1"/>
    <col min="7394" max="7394" width="19" style="407" customWidth="1"/>
    <col min="7395" max="7395" width="18" style="407" customWidth="1"/>
    <col min="7396" max="7396" width="11" style="407" customWidth="1"/>
    <col min="7397" max="7397" width="8" style="407" customWidth="1"/>
    <col min="7398" max="7398" width="12" style="407" customWidth="1"/>
    <col min="7399" max="7399" width="38" style="407" customWidth="1"/>
    <col min="7400" max="7400" width="10" style="407" customWidth="1"/>
    <col min="7401" max="7402" width="4" style="407" customWidth="1"/>
    <col min="7403" max="7648" width="9.19921875" style="407"/>
    <col min="7649" max="7649" width="10" style="407" customWidth="1"/>
    <col min="7650" max="7650" width="19" style="407" customWidth="1"/>
    <col min="7651" max="7651" width="18" style="407" customWidth="1"/>
    <col min="7652" max="7652" width="11" style="407" customWidth="1"/>
    <col min="7653" max="7653" width="8" style="407" customWidth="1"/>
    <col min="7654" max="7654" width="12" style="407" customWidth="1"/>
    <col min="7655" max="7655" width="38" style="407" customWidth="1"/>
    <col min="7656" max="7656" width="10" style="407" customWidth="1"/>
    <col min="7657" max="7658" width="4" style="407" customWidth="1"/>
    <col min="7659" max="7904" width="9.19921875" style="407"/>
    <col min="7905" max="7905" width="10" style="407" customWidth="1"/>
    <col min="7906" max="7906" width="19" style="407" customWidth="1"/>
    <col min="7907" max="7907" width="18" style="407" customWidth="1"/>
    <col min="7908" max="7908" width="11" style="407" customWidth="1"/>
    <col min="7909" max="7909" width="8" style="407" customWidth="1"/>
    <col min="7910" max="7910" width="12" style="407" customWidth="1"/>
    <col min="7911" max="7911" width="38" style="407" customWidth="1"/>
    <col min="7912" max="7912" width="10" style="407" customWidth="1"/>
    <col min="7913" max="7914" width="4" style="407" customWidth="1"/>
    <col min="7915" max="8160" width="9.19921875" style="407"/>
    <col min="8161" max="8161" width="10" style="407" customWidth="1"/>
    <col min="8162" max="8162" width="19" style="407" customWidth="1"/>
    <col min="8163" max="8163" width="18" style="407" customWidth="1"/>
    <col min="8164" max="8164" width="11" style="407" customWidth="1"/>
    <col min="8165" max="8165" width="8" style="407" customWidth="1"/>
    <col min="8166" max="8166" width="12" style="407" customWidth="1"/>
    <col min="8167" max="8167" width="38" style="407" customWidth="1"/>
    <col min="8168" max="8168" width="10" style="407" customWidth="1"/>
    <col min="8169" max="8170" width="4" style="407" customWidth="1"/>
    <col min="8171" max="8416" width="9.19921875" style="407"/>
    <col min="8417" max="8417" width="10" style="407" customWidth="1"/>
    <col min="8418" max="8418" width="19" style="407" customWidth="1"/>
    <col min="8419" max="8419" width="18" style="407" customWidth="1"/>
    <col min="8420" max="8420" width="11" style="407" customWidth="1"/>
    <col min="8421" max="8421" width="8" style="407" customWidth="1"/>
    <col min="8422" max="8422" width="12" style="407" customWidth="1"/>
    <col min="8423" max="8423" width="38" style="407" customWidth="1"/>
    <col min="8424" max="8424" width="10" style="407" customWidth="1"/>
    <col min="8425" max="8426" width="4" style="407" customWidth="1"/>
    <col min="8427" max="8672" width="9.19921875" style="407"/>
    <col min="8673" max="8673" width="10" style="407" customWidth="1"/>
    <col min="8674" max="8674" width="19" style="407" customWidth="1"/>
    <col min="8675" max="8675" width="18" style="407" customWidth="1"/>
    <col min="8676" max="8676" width="11" style="407" customWidth="1"/>
    <col min="8677" max="8677" width="8" style="407" customWidth="1"/>
    <col min="8678" max="8678" width="12" style="407" customWidth="1"/>
    <col min="8679" max="8679" width="38" style="407" customWidth="1"/>
    <col min="8680" max="8680" width="10" style="407" customWidth="1"/>
    <col min="8681" max="8682" width="4" style="407" customWidth="1"/>
    <col min="8683" max="8928" width="9.19921875" style="407"/>
    <col min="8929" max="8929" width="10" style="407" customWidth="1"/>
    <col min="8930" max="8930" width="19" style="407" customWidth="1"/>
    <col min="8931" max="8931" width="18" style="407" customWidth="1"/>
    <col min="8932" max="8932" width="11" style="407" customWidth="1"/>
    <col min="8933" max="8933" width="8" style="407" customWidth="1"/>
    <col min="8934" max="8934" width="12" style="407" customWidth="1"/>
    <col min="8935" max="8935" width="38" style="407" customWidth="1"/>
    <col min="8936" max="8936" width="10" style="407" customWidth="1"/>
    <col min="8937" max="8938" width="4" style="407" customWidth="1"/>
    <col min="8939" max="9184" width="9.19921875" style="407"/>
    <col min="9185" max="9185" width="10" style="407" customWidth="1"/>
    <col min="9186" max="9186" width="19" style="407" customWidth="1"/>
    <col min="9187" max="9187" width="18" style="407" customWidth="1"/>
    <col min="9188" max="9188" width="11" style="407" customWidth="1"/>
    <col min="9189" max="9189" width="8" style="407" customWidth="1"/>
    <col min="9190" max="9190" width="12" style="407" customWidth="1"/>
    <col min="9191" max="9191" width="38" style="407" customWidth="1"/>
    <col min="9192" max="9192" width="10" style="407" customWidth="1"/>
    <col min="9193" max="9194" width="4" style="407" customWidth="1"/>
    <col min="9195" max="9440" width="9.19921875" style="407"/>
    <col min="9441" max="9441" width="10" style="407" customWidth="1"/>
    <col min="9442" max="9442" width="19" style="407" customWidth="1"/>
    <col min="9443" max="9443" width="18" style="407" customWidth="1"/>
    <col min="9444" max="9444" width="11" style="407" customWidth="1"/>
    <col min="9445" max="9445" width="8" style="407" customWidth="1"/>
    <col min="9446" max="9446" width="12" style="407" customWidth="1"/>
    <col min="9447" max="9447" width="38" style="407" customWidth="1"/>
    <col min="9448" max="9448" width="10" style="407" customWidth="1"/>
    <col min="9449" max="9450" width="4" style="407" customWidth="1"/>
    <col min="9451" max="9696" width="9.19921875" style="407"/>
    <col min="9697" max="9697" width="10" style="407" customWidth="1"/>
    <col min="9698" max="9698" width="19" style="407" customWidth="1"/>
    <col min="9699" max="9699" width="18" style="407" customWidth="1"/>
    <col min="9700" max="9700" width="11" style="407" customWidth="1"/>
    <col min="9701" max="9701" width="8" style="407" customWidth="1"/>
    <col min="9702" max="9702" width="12" style="407" customWidth="1"/>
    <col min="9703" max="9703" width="38" style="407" customWidth="1"/>
    <col min="9704" max="9704" width="10" style="407" customWidth="1"/>
    <col min="9705" max="9706" width="4" style="407" customWidth="1"/>
    <col min="9707" max="9952" width="9.19921875" style="407"/>
    <col min="9953" max="9953" width="10" style="407" customWidth="1"/>
    <col min="9954" max="9954" width="19" style="407" customWidth="1"/>
    <col min="9955" max="9955" width="18" style="407" customWidth="1"/>
    <col min="9956" max="9956" width="11" style="407" customWidth="1"/>
    <col min="9957" max="9957" width="8" style="407" customWidth="1"/>
    <col min="9958" max="9958" width="12" style="407" customWidth="1"/>
    <col min="9959" max="9959" width="38" style="407" customWidth="1"/>
    <col min="9960" max="9960" width="10" style="407" customWidth="1"/>
    <col min="9961" max="9962" width="4" style="407" customWidth="1"/>
    <col min="9963" max="10208" width="9.19921875" style="407"/>
    <col min="10209" max="10209" width="10" style="407" customWidth="1"/>
    <col min="10210" max="10210" width="19" style="407" customWidth="1"/>
    <col min="10211" max="10211" width="18" style="407" customWidth="1"/>
    <col min="10212" max="10212" width="11" style="407" customWidth="1"/>
    <col min="10213" max="10213" width="8" style="407" customWidth="1"/>
    <col min="10214" max="10214" width="12" style="407" customWidth="1"/>
    <col min="10215" max="10215" width="38" style="407" customWidth="1"/>
    <col min="10216" max="10216" width="10" style="407" customWidth="1"/>
    <col min="10217" max="10218" width="4" style="407" customWidth="1"/>
    <col min="10219" max="10464" width="9.19921875" style="407"/>
    <col min="10465" max="10465" width="10" style="407" customWidth="1"/>
    <col min="10466" max="10466" width="19" style="407" customWidth="1"/>
    <col min="10467" max="10467" width="18" style="407" customWidth="1"/>
    <col min="10468" max="10468" width="11" style="407" customWidth="1"/>
    <col min="10469" max="10469" width="8" style="407" customWidth="1"/>
    <col min="10470" max="10470" width="12" style="407" customWidth="1"/>
    <col min="10471" max="10471" width="38" style="407" customWidth="1"/>
    <col min="10472" max="10472" width="10" style="407" customWidth="1"/>
    <col min="10473" max="10474" width="4" style="407" customWidth="1"/>
    <col min="10475" max="10720" width="9.19921875" style="407"/>
    <col min="10721" max="10721" width="10" style="407" customWidth="1"/>
    <col min="10722" max="10722" width="19" style="407" customWidth="1"/>
    <col min="10723" max="10723" width="18" style="407" customWidth="1"/>
    <col min="10724" max="10724" width="11" style="407" customWidth="1"/>
    <col min="10725" max="10725" width="8" style="407" customWidth="1"/>
    <col min="10726" max="10726" width="12" style="407" customWidth="1"/>
    <col min="10727" max="10727" width="38" style="407" customWidth="1"/>
    <col min="10728" max="10728" width="10" style="407" customWidth="1"/>
    <col min="10729" max="10730" width="4" style="407" customWidth="1"/>
    <col min="10731" max="10976" width="9.19921875" style="407"/>
    <col min="10977" max="10977" width="10" style="407" customWidth="1"/>
    <col min="10978" max="10978" width="19" style="407" customWidth="1"/>
    <col min="10979" max="10979" width="18" style="407" customWidth="1"/>
    <col min="10980" max="10980" width="11" style="407" customWidth="1"/>
    <col min="10981" max="10981" width="8" style="407" customWidth="1"/>
    <col min="10982" max="10982" width="12" style="407" customWidth="1"/>
    <col min="10983" max="10983" width="38" style="407" customWidth="1"/>
    <col min="10984" max="10984" width="10" style="407" customWidth="1"/>
    <col min="10985" max="10986" width="4" style="407" customWidth="1"/>
    <col min="10987" max="11232" width="9.19921875" style="407"/>
    <col min="11233" max="11233" width="10" style="407" customWidth="1"/>
    <col min="11234" max="11234" width="19" style="407" customWidth="1"/>
    <col min="11235" max="11235" width="18" style="407" customWidth="1"/>
    <col min="11236" max="11236" width="11" style="407" customWidth="1"/>
    <col min="11237" max="11237" width="8" style="407" customWidth="1"/>
    <col min="11238" max="11238" width="12" style="407" customWidth="1"/>
    <col min="11239" max="11239" width="38" style="407" customWidth="1"/>
    <col min="11240" max="11240" width="10" style="407" customWidth="1"/>
    <col min="11241" max="11242" width="4" style="407" customWidth="1"/>
    <col min="11243" max="11488" width="9.19921875" style="407"/>
    <col min="11489" max="11489" width="10" style="407" customWidth="1"/>
    <col min="11490" max="11490" width="19" style="407" customWidth="1"/>
    <col min="11491" max="11491" width="18" style="407" customWidth="1"/>
    <col min="11492" max="11492" width="11" style="407" customWidth="1"/>
    <col min="11493" max="11493" width="8" style="407" customWidth="1"/>
    <col min="11494" max="11494" width="12" style="407" customWidth="1"/>
    <col min="11495" max="11495" width="38" style="407" customWidth="1"/>
    <col min="11496" max="11496" width="10" style="407" customWidth="1"/>
    <col min="11497" max="11498" width="4" style="407" customWidth="1"/>
    <col min="11499" max="11744" width="9.19921875" style="407"/>
    <col min="11745" max="11745" width="10" style="407" customWidth="1"/>
    <col min="11746" max="11746" width="19" style="407" customWidth="1"/>
    <col min="11747" max="11747" width="18" style="407" customWidth="1"/>
    <col min="11748" max="11748" width="11" style="407" customWidth="1"/>
    <col min="11749" max="11749" width="8" style="407" customWidth="1"/>
    <col min="11750" max="11750" width="12" style="407" customWidth="1"/>
    <col min="11751" max="11751" width="38" style="407" customWidth="1"/>
    <col min="11752" max="11752" width="10" style="407" customWidth="1"/>
    <col min="11753" max="11754" width="4" style="407" customWidth="1"/>
    <col min="11755" max="12000" width="9.19921875" style="407"/>
    <col min="12001" max="12001" width="10" style="407" customWidth="1"/>
    <col min="12002" max="12002" width="19" style="407" customWidth="1"/>
    <col min="12003" max="12003" width="18" style="407" customWidth="1"/>
    <col min="12004" max="12004" width="11" style="407" customWidth="1"/>
    <col min="12005" max="12005" width="8" style="407" customWidth="1"/>
    <col min="12006" max="12006" width="12" style="407" customWidth="1"/>
    <col min="12007" max="12007" width="38" style="407" customWidth="1"/>
    <col min="12008" max="12008" width="10" style="407" customWidth="1"/>
    <col min="12009" max="12010" width="4" style="407" customWidth="1"/>
    <col min="12011" max="12256" width="9.19921875" style="407"/>
    <col min="12257" max="12257" width="10" style="407" customWidth="1"/>
    <col min="12258" max="12258" width="19" style="407" customWidth="1"/>
    <col min="12259" max="12259" width="18" style="407" customWidth="1"/>
    <col min="12260" max="12260" width="11" style="407" customWidth="1"/>
    <col min="12261" max="12261" width="8" style="407" customWidth="1"/>
    <col min="12262" max="12262" width="12" style="407" customWidth="1"/>
    <col min="12263" max="12263" width="38" style="407" customWidth="1"/>
    <col min="12264" max="12264" width="10" style="407" customWidth="1"/>
    <col min="12265" max="12266" width="4" style="407" customWidth="1"/>
    <col min="12267" max="12512" width="9.19921875" style="407"/>
    <col min="12513" max="12513" width="10" style="407" customWidth="1"/>
    <col min="12514" max="12514" width="19" style="407" customWidth="1"/>
    <col min="12515" max="12515" width="18" style="407" customWidth="1"/>
    <col min="12516" max="12516" width="11" style="407" customWidth="1"/>
    <col min="12517" max="12517" width="8" style="407" customWidth="1"/>
    <col min="12518" max="12518" width="12" style="407" customWidth="1"/>
    <col min="12519" max="12519" width="38" style="407" customWidth="1"/>
    <col min="12520" max="12520" width="10" style="407" customWidth="1"/>
    <col min="12521" max="12522" width="4" style="407" customWidth="1"/>
    <col min="12523" max="12768" width="9.19921875" style="407"/>
    <col min="12769" max="12769" width="10" style="407" customWidth="1"/>
    <col min="12770" max="12770" width="19" style="407" customWidth="1"/>
    <col min="12771" max="12771" width="18" style="407" customWidth="1"/>
    <col min="12772" max="12772" width="11" style="407" customWidth="1"/>
    <col min="12773" max="12773" width="8" style="407" customWidth="1"/>
    <col min="12774" max="12774" width="12" style="407" customWidth="1"/>
    <col min="12775" max="12775" width="38" style="407" customWidth="1"/>
    <col min="12776" max="12776" width="10" style="407" customWidth="1"/>
    <col min="12777" max="12778" width="4" style="407" customWidth="1"/>
    <col min="12779" max="13024" width="9.19921875" style="407"/>
    <col min="13025" max="13025" width="10" style="407" customWidth="1"/>
    <col min="13026" max="13026" width="19" style="407" customWidth="1"/>
    <col min="13027" max="13027" width="18" style="407" customWidth="1"/>
    <col min="13028" max="13028" width="11" style="407" customWidth="1"/>
    <col min="13029" max="13029" width="8" style="407" customWidth="1"/>
    <col min="13030" max="13030" width="12" style="407" customWidth="1"/>
    <col min="13031" max="13031" width="38" style="407" customWidth="1"/>
    <col min="13032" max="13032" width="10" style="407" customWidth="1"/>
    <col min="13033" max="13034" width="4" style="407" customWidth="1"/>
    <col min="13035" max="13280" width="9.19921875" style="407"/>
    <col min="13281" max="13281" width="10" style="407" customWidth="1"/>
    <col min="13282" max="13282" width="19" style="407" customWidth="1"/>
    <col min="13283" max="13283" width="18" style="407" customWidth="1"/>
    <col min="13284" max="13284" width="11" style="407" customWidth="1"/>
    <col min="13285" max="13285" width="8" style="407" customWidth="1"/>
    <col min="13286" max="13286" width="12" style="407" customWidth="1"/>
    <col min="13287" max="13287" width="38" style="407" customWidth="1"/>
    <col min="13288" max="13288" width="10" style="407" customWidth="1"/>
    <col min="13289" max="13290" width="4" style="407" customWidth="1"/>
    <col min="13291" max="13536" width="9.19921875" style="407"/>
    <col min="13537" max="13537" width="10" style="407" customWidth="1"/>
    <col min="13538" max="13538" width="19" style="407" customWidth="1"/>
    <col min="13539" max="13539" width="18" style="407" customWidth="1"/>
    <col min="13540" max="13540" width="11" style="407" customWidth="1"/>
    <col min="13541" max="13541" width="8" style="407" customWidth="1"/>
    <col min="13542" max="13542" width="12" style="407" customWidth="1"/>
    <col min="13543" max="13543" width="38" style="407" customWidth="1"/>
    <col min="13544" max="13544" width="10" style="407" customWidth="1"/>
    <col min="13545" max="13546" width="4" style="407" customWidth="1"/>
    <col min="13547" max="13792" width="9.19921875" style="407"/>
    <col min="13793" max="13793" width="10" style="407" customWidth="1"/>
    <col min="13794" max="13794" width="19" style="407" customWidth="1"/>
    <col min="13795" max="13795" width="18" style="407" customWidth="1"/>
    <col min="13796" max="13796" width="11" style="407" customWidth="1"/>
    <col min="13797" max="13797" width="8" style="407" customWidth="1"/>
    <col min="13798" max="13798" width="12" style="407" customWidth="1"/>
    <col min="13799" max="13799" width="38" style="407" customWidth="1"/>
    <col min="13800" max="13800" width="10" style="407" customWidth="1"/>
    <col min="13801" max="13802" width="4" style="407" customWidth="1"/>
    <col min="13803" max="14048" width="9.19921875" style="407"/>
    <col min="14049" max="14049" width="10" style="407" customWidth="1"/>
    <col min="14050" max="14050" width="19" style="407" customWidth="1"/>
    <col min="14051" max="14051" width="18" style="407" customWidth="1"/>
    <col min="14052" max="14052" width="11" style="407" customWidth="1"/>
    <col min="14053" max="14053" width="8" style="407" customWidth="1"/>
    <col min="14054" max="14054" width="12" style="407" customWidth="1"/>
    <col min="14055" max="14055" width="38" style="407" customWidth="1"/>
    <col min="14056" max="14056" width="10" style="407" customWidth="1"/>
    <col min="14057" max="14058" width="4" style="407" customWidth="1"/>
    <col min="14059" max="14304" width="9.19921875" style="407"/>
    <col min="14305" max="14305" width="10" style="407" customWidth="1"/>
    <col min="14306" max="14306" width="19" style="407" customWidth="1"/>
    <col min="14307" max="14307" width="18" style="407" customWidth="1"/>
    <col min="14308" max="14308" width="11" style="407" customWidth="1"/>
    <col min="14309" max="14309" width="8" style="407" customWidth="1"/>
    <col min="14310" max="14310" width="12" style="407" customWidth="1"/>
    <col min="14311" max="14311" width="38" style="407" customWidth="1"/>
    <col min="14312" max="14312" width="10" style="407" customWidth="1"/>
    <col min="14313" max="14314" width="4" style="407" customWidth="1"/>
    <col min="14315" max="14560" width="9.19921875" style="407"/>
    <col min="14561" max="14561" width="10" style="407" customWidth="1"/>
    <col min="14562" max="14562" width="19" style="407" customWidth="1"/>
    <col min="14563" max="14563" width="18" style="407" customWidth="1"/>
    <col min="14564" max="14564" width="11" style="407" customWidth="1"/>
    <col min="14565" max="14565" width="8" style="407" customWidth="1"/>
    <col min="14566" max="14566" width="12" style="407" customWidth="1"/>
    <col min="14567" max="14567" width="38" style="407" customWidth="1"/>
    <col min="14568" max="14568" width="10" style="407" customWidth="1"/>
    <col min="14569" max="14570" width="4" style="407" customWidth="1"/>
    <col min="14571" max="14816" width="9.19921875" style="407"/>
    <col min="14817" max="14817" width="10" style="407" customWidth="1"/>
    <col min="14818" max="14818" width="19" style="407" customWidth="1"/>
    <col min="14819" max="14819" width="18" style="407" customWidth="1"/>
    <col min="14820" max="14820" width="11" style="407" customWidth="1"/>
    <col min="14821" max="14821" width="8" style="407" customWidth="1"/>
    <col min="14822" max="14822" width="12" style="407" customWidth="1"/>
    <col min="14823" max="14823" width="38" style="407" customWidth="1"/>
    <col min="14824" max="14824" width="10" style="407" customWidth="1"/>
    <col min="14825" max="14826" width="4" style="407" customWidth="1"/>
    <col min="14827" max="15072" width="9.19921875" style="407"/>
    <col min="15073" max="15073" width="10" style="407" customWidth="1"/>
    <col min="15074" max="15074" width="19" style="407" customWidth="1"/>
    <col min="15075" max="15075" width="18" style="407" customWidth="1"/>
    <col min="15076" max="15076" width="11" style="407" customWidth="1"/>
    <col min="15077" max="15077" width="8" style="407" customWidth="1"/>
    <col min="15078" max="15078" width="12" style="407" customWidth="1"/>
    <col min="15079" max="15079" width="38" style="407" customWidth="1"/>
    <col min="15080" max="15080" width="10" style="407" customWidth="1"/>
    <col min="15081" max="15082" width="4" style="407" customWidth="1"/>
    <col min="15083" max="15328" width="9.19921875" style="407"/>
    <col min="15329" max="15329" width="10" style="407" customWidth="1"/>
    <col min="15330" max="15330" width="19" style="407" customWidth="1"/>
    <col min="15331" max="15331" width="18" style="407" customWidth="1"/>
    <col min="15332" max="15332" width="11" style="407" customWidth="1"/>
    <col min="15333" max="15333" width="8" style="407" customWidth="1"/>
    <col min="15334" max="15334" width="12" style="407" customWidth="1"/>
    <col min="15335" max="15335" width="38" style="407" customWidth="1"/>
    <col min="15336" max="15336" width="10" style="407" customWidth="1"/>
    <col min="15337" max="15338" width="4" style="407" customWidth="1"/>
    <col min="15339" max="15584" width="9.19921875" style="407"/>
    <col min="15585" max="15585" width="10" style="407" customWidth="1"/>
    <col min="15586" max="15586" width="19" style="407" customWidth="1"/>
    <col min="15587" max="15587" width="18" style="407" customWidth="1"/>
    <col min="15588" max="15588" width="11" style="407" customWidth="1"/>
    <col min="15589" max="15589" width="8" style="407" customWidth="1"/>
    <col min="15590" max="15590" width="12" style="407" customWidth="1"/>
    <col min="15591" max="15591" width="38" style="407" customWidth="1"/>
    <col min="15592" max="15592" width="10" style="407" customWidth="1"/>
    <col min="15593" max="15594" width="4" style="407" customWidth="1"/>
    <col min="15595" max="15840" width="9.19921875" style="407"/>
    <col min="15841" max="15841" width="10" style="407" customWidth="1"/>
    <col min="15842" max="15842" width="19" style="407" customWidth="1"/>
    <col min="15843" max="15843" width="18" style="407" customWidth="1"/>
    <col min="15844" max="15844" width="11" style="407" customWidth="1"/>
    <col min="15845" max="15845" width="8" style="407" customWidth="1"/>
    <col min="15846" max="15846" width="12" style="407" customWidth="1"/>
    <col min="15847" max="15847" width="38" style="407" customWidth="1"/>
    <col min="15848" max="15848" width="10" style="407" customWidth="1"/>
    <col min="15849" max="15850" width="4" style="407" customWidth="1"/>
    <col min="15851" max="16096" width="9.19921875" style="407"/>
    <col min="16097" max="16097" width="10" style="407" customWidth="1"/>
    <col min="16098" max="16098" width="19" style="407" customWidth="1"/>
    <col min="16099" max="16099" width="18" style="407" customWidth="1"/>
    <col min="16100" max="16100" width="11" style="407" customWidth="1"/>
    <col min="16101" max="16101" width="8" style="407" customWidth="1"/>
    <col min="16102" max="16102" width="12" style="407" customWidth="1"/>
    <col min="16103" max="16103" width="38" style="407" customWidth="1"/>
    <col min="16104" max="16104" width="10" style="407" customWidth="1"/>
    <col min="16105" max="16106" width="4" style="407" customWidth="1"/>
    <col min="16107" max="16384" width="9.19921875" style="407"/>
  </cols>
  <sheetData>
    <row r="1" spans="1:19" x14ac:dyDescent="0.2">
      <c r="A1" s="645" t="s">
        <v>1863</v>
      </c>
      <c r="B1" s="645"/>
      <c r="C1" s="645"/>
      <c r="D1" s="645"/>
      <c r="E1" s="646" t="s">
        <v>2324</v>
      </c>
      <c r="F1" s="646"/>
      <c r="G1" s="646"/>
      <c r="J1" s="645"/>
      <c r="K1" s="645"/>
      <c r="L1" s="645"/>
      <c r="M1" s="645"/>
      <c r="N1" s="647"/>
      <c r="O1" s="647"/>
      <c r="P1" s="647"/>
    </row>
    <row r="2" spans="1:19" x14ac:dyDescent="0.2">
      <c r="A2" s="487" t="s">
        <v>1864</v>
      </c>
      <c r="J2" s="487"/>
    </row>
    <row r="3" spans="1:19" x14ac:dyDescent="0.2">
      <c r="A3" s="487" t="s">
        <v>1865</v>
      </c>
      <c r="J3" s="487"/>
    </row>
    <row r="6" spans="1:19" x14ac:dyDescent="0.2">
      <c r="A6" s="486" t="s">
        <v>1866</v>
      </c>
      <c r="B6" s="486" t="s">
        <v>20</v>
      </c>
      <c r="C6" s="486" t="s">
        <v>1867</v>
      </c>
      <c r="D6" s="486" t="s">
        <v>554</v>
      </c>
      <c r="E6" s="486" t="s">
        <v>1804</v>
      </c>
      <c r="F6" s="486" t="s">
        <v>538</v>
      </c>
      <c r="G6" s="486" t="s">
        <v>1868</v>
      </c>
      <c r="J6" s="486"/>
      <c r="K6" s="486"/>
      <c r="L6" s="486"/>
      <c r="M6" s="486"/>
      <c r="N6" s="486"/>
      <c r="O6" s="486"/>
      <c r="P6" s="486"/>
    </row>
    <row r="7" spans="1:19" x14ac:dyDescent="0.2">
      <c r="A7" s="405" t="s">
        <v>38</v>
      </c>
      <c r="B7" s="405" t="s">
        <v>70</v>
      </c>
      <c r="C7" s="405" t="s">
        <v>1869</v>
      </c>
      <c r="D7" s="405" t="s">
        <v>1870</v>
      </c>
      <c r="E7" s="405">
        <v>1</v>
      </c>
      <c r="F7" s="405" t="s">
        <v>1871</v>
      </c>
      <c r="G7" s="487">
        <v>7</v>
      </c>
      <c r="J7" s="405"/>
      <c r="K7" s="405"/>
      <c r="L7" s="405"/>
      <c r="M7" s="405"/>
      <c r="N7" s="405"/>
      <c r="O7" s="405"/>
      <c r="P7" s="487"/>
    </row>
    <row r="9" spans="1:19" x14ac:dyDescent="0.2">
      <c r="A9" s="486" t="s">
        <v>1872</v>
      </c>
      <c r="B9" s="486" t="s">
        <v>552</v>
      </c>
      <c r="C9" s="486" t="s">
        <v>553</v>
      </c>
      <c r="D9" s="486" t="s">
        <v>131</v>
      </c>
      <c r="E9" s="486" t="s">
        <v>276</v>
      </c>
      <c r="F9" s="486" t="s">
        <v>555</v>
      </c>
      <c r="G9" s="486" t="s">
        <v>813</v>
      </c>
      <c r="H9" s="486" t="s">
        <v>1873</v>
      </c>
      <c r="J9" s="486"/>
      <c r="K9" s="486"/>
      <c r="L9" s="486"/>
      <c r="M9" s="486"/>
      <c r="N9" s="486"/>
      <c r="O9" s="486"/>
      <c r="P9" s="486"/>
      <c r="Q9" s="486" t="s">
        <v>1873</v>
      </c>
      <c r="R9" s="486" t="s">
        <v>2325</v>
      </c>
      <c r="S9" s="486" t="s">
        <v>2326</v>
      </c>
    </row>
    <row r="10" spans="1:19" x14ac:dyDescent="0.2">
      <c r="A10" s="527">
        <v>241</v>
      </c>
      <c r="B10" s="405" t="s">
        <v>246</v>
      </c>
      <c r="C10" s="405" t="s">
        <v>518</v>
      </c>
      <c r="D10" s="405" t="s">
        <v>1876</v>
      </c>
      <c r="E10" s="405" t="s">
        <v>563</v>
      </c>
      <c r="F10" s="405" t="s">
        <v>569</v>
      </c>
      <c r="G10" s="405" t="s">
        <v>2081</v>
      </c>
      <c r="H10" s="527">
        <v>1.41</v>
      </c>
      <c r="J10" s="405"/>
      <c r="K10" s="405"/>
      <c r="L10" s="405"/>
      <c r="M10" s="405"/>
      <c r="N10" s="405"/>
      <c r="O10" s="405"/>
      <c r="P10" s="405"/>
      <c r="Q10" s="405" t="s">
        <v>2327</v>
      </c>
      <c r="R10" s="405"/>
      <c r="S10" s="405"/>
    </row>
    <row r="11" spans="1:19" x14ac:dyDescent="0.2">
      <c r="A11" s="527">
        <v>237</v>
      </c>
      <c r="B11" s="405" t="s">
        <v>204</v>
      </c>
      <c r="C11" s="405" t="s">
        <v>217</v>
      </c>
      <c r="D11" s="405" t="s">
        <v>1876</v>
      </c>
      <c r="E11" s="405" t="s">
        <v>563</v>
      </c>
      <c r="F11" s="405" t="s">
        <v>583</v>
      </c>
      <c r="G11" s="405" t="s">
        <v>1879</v>
      </c>
      <c r="H11" s="527">
        <v>1.5</v>
      </c>
      <c r="J11" s="405"/>
      <c r="K11" s="405"/>
      <c r="L11" s="405"/>
      <c r="M11" s="405"/>
      <c r="N11" s="405"/>
      <c r="O11" s="405"/>
      <c r="P11" s="405"/>
      <c r="Q11" s="405" t="s">
        <v>2328</v>
      </c>
      <c r="R11" s="405"/>
      <c r="S11" s="405"/>
    </row>
    <row r="12" spans="1:19" x14ac:dyDescent="0.2">
      <c r="A12" s="527">
        <v>244</v>
      </c>
      <c r="B12" s="405" t="s">
        <v>216</v>
      </c>
      <c r="C12" s="405" t="s">
        <v>182</v>
      </c>
      <c r="D12" s="405" t="s">
        <v>1903</v>
      </c>
      <c r="E12" s="405" t="s">
        <v>563</v>
      </c>
      <c r="F12" s="405" t="s">
        <v>583</v>
      </c>
      <c r="G12" s="405" t="s">
        <v>1879</v>
      </c>
      <c r="H12" s="527">
        <v>1.51</v>
      </c>
      <c r="J12" s="405"/>
      <c r="K12" s="405"/>
      <c r="L12" s="405"/>
      <c r="M12" s="405"/>
      <c r="N12" s="405"/>
      <c r="O12" s="405"/>
      <c r="P12" s="405"/>
      <c r="Q12" s="405" t="s">
        <v>2329</v>
      </c>
      <c r="R12" s="405"/>
      <c r="S12" s="405"/>
    </row>
    <row r="13" spans="1:19" x14ac:dyDescent="0.2">
      <c r="A13" s="527">
        <v>146</v>
      </c>
      <c r="B13" s="405" t="s">
        <v>213</v>
      </c>
      <c r="C13" s="405" t="s">
        <v>2083</v>
      </c>
      <c r="D13" s="405" t="s">
        <v>1876</v>
      </c>
      <c r="E13" s="405" t="s">
        <v>563</v>
      </c>
      <c r="F13" s="405" t="s">
        <v>2084</v>
      </c>
      <c r="G13" s="405" t="s">
        <v>2085</v>
      </c>
      <c r="H13" s="527">
        <v>1.55</v>
      </c>
      <c r="J13" s="405"/>
      <c r="K13" s="405"/>
      <c r="L13" s="405"/>
      <c r="M13" s="405"/>
      <c r="N13" s="405"/>
      <c r="O13" s="405"/>
      <c r="P13" s="405"/>
      <c r="Q13" s="405" t="s">
        <v>2330</v>
      </c>
      <c r="R13" s="405"/>
      <c r="S13" s="405"/>
    </row>
    <row r="14" spans="1:19" x14ac:dyDescent="0.2">
      <c r="A14" s="527">
        <v>236</v>
      </c>
      <c r="B14" s="405" t="s">
        <v>213</v>
      </c>
      <c r="C14" s="405" t="s">
        <v>214</v>
      </c>
      <c r="D14" s="405" t="s">
        <v>1876</v>
      </c>
      <c r="E14" s="405" t="s">
        <v>563</v>
      </c>
      <c r="F14" s="405" t="s">
        <v>583</v>
      </c>
      <c r="G14" s="405" t="s">
        <v>1879</v>
      </c>
      <c r="H14" s="527">
        <v>1.56</v>
      </c>
      <c r="J14" s="405"/>
      <c r="K14" s="405"/>
      <c r="L14" s="405"/>
      <c r="M14" s="405"/>
      <c r="N14" s="405"/>
      <c r="O14" s="405"/>
      <c r="P14" s="405"/>
      <c r="Q14" s="405" t="s">
        <v>2331</v>
      </c>
      <c r="R14" s="405"/>
      <c r="S14" s="405"/>
    </row>
    <row r="15" spans="1:19" x14ac:dyDescent="0.2">
      <c r="A15" s="527">
        <v>63</v>
      </c>
      <c r="B15" s="405" t="s">
        <v>204</v>
      </c>
      <c r="C15" s="405" t="s">
        <v>442</v>
      </c>
      <c r="D15" s="405" t="s">
        <v>1876</v>
      </c>
      <c r="E15" s="405" t="s">
        <v>563</v>
      </c>
      <c r="F15" s="405" t="s">
        <v>583</v>
      </c>
      <c r="G15" s="405" t="s">
        <v>1879</v>
      </c>
      <c r="H15" s="527">
        <v>1.59</v>
      </c>
      <c r="J15" s="405"/>
      <c r="K15" s="405"/>
      <c r="L15" s="405"/>
      <c r="M15" s="405"/>
      <c r="N15" s="405"/>
      <c r="O15" s="405"/>
      <c r="P15" s="405"/>
      <c r="Q15" s="405" t="s">
        <v>2332</v>
      </c>
      <c r="R15" s="405"/>
      <c r="S15" s="405"/>
    </row>
    <row r="16" spans="1:19" x14ac:dyDescent="0.2">
      <c r="A16" s="527">
        <v>243</v>
      </c>
      <c r="B16" s="405" t="s">
        <v>367</v>
      </c>
      <c r="C16" s="405" t="s">
        <v>368</v>
      </c>
      <c r="D16" s="405" t="s">
        <v>1903</v>
      </c>
      <c r="E16" s="405" t="s">
        <v>563</v>
      </c>
      <c r="F16" s="405" t="s">
        <v>558</v>
      </c>
      <c r="G16" s="405" t="s">
        <v>1888</v>
      </c>
      <c r="H16" s="527">
        <v>1.59</v>
      </c>
      <c r="J16" s="405"/>
      <c r="K16" s="405"/>
      <c r="L16" s="405"/>
      <c r="M16" s="405"/>
      <c r="N16" s="405"/>
      <c r="O16" s="405"/>
      <c r="P16" s="405"/>
      <c r="Q16" s="405" t="s">
        <v>2332</v>
      </c>
      <c r="R16" s="405"/>
      <c r="S16" s="405"/>
    </row>
    <row r="20" spans="1:19" x14ac:dyDescent="0.2">
      <c r="A20" s="486" t="s">
        <v>1866</v>
      </c>
      <c r="B20" s="486" t="s">
        <v>20</v>
      </c>
      <c r="C20" s="486" t="s">
        <v>1867</v>
      </c>
      <c r="D20" s="486" t="s">
        <v>554</v>
      </c>
      <c r="E20" s="486" t="s">
        <v>1804</v>
      </c>
      <c r="F20" s="486" t="s">
        <v>538</v>
      </c>
      <c r="G20" s="486" t="s">
        <v>1868</v>
      </c>
      <c r="I20" s="407" t="s">
        <v>2304</v>
      </c>
      <c r="J20" s="486"/>
      <c r="K20" s="486"/>
      <c r="L20" s="486"/>
      <c r="M20" s="486"/>
      <c r="N20" s="486"/>
      <c r="O20" s="486"/>
      <c r="P20" s="486"/>
    </row>
    <row r="21" spans="1:19" x14ac:dyDescent="0.2">
      <c r="A21" s="405" t="s">
        <v>37</v>
      </c>
      <c r="B21" s="405" t="s">
        <v>70</v>
      </c>
      <c r="C21" s="405" t="s">
        <v>1880</v>
      </c>
      <c r="D21" s="405" t="s">
        <v>7</v>
      </c>
      <c r="E21" s="405">
        <v>1</v>
      </c>
      <c r="F21" s="405" t="s">
        <v>1871</v>
      </c>
      <c r="G21" s="487">
        <v>9</v>
      </c>
      <c r="I21" s="407" t="s">
        <v>2304</v>
      </c>
      <c r="J21" s="405"/>
      <c r="K21" s="405"/>
      <c r="L21" s="405"/>
      <c r="M21" s="405"/>
      <c r="N21" s="405"/>
      <c r="O21" s="405"/>
      <c r="P21" s="487"/>
    </row>
    <row r="23" spans="1:19" x14ac:dyDescent="0.2">
      <c r="A23" s="486" t="s">
        <v>1872</v>
      </c>
      <c r="B23" s="486" t="s">
        <v>552</v>
      </c>
      <c r="C23" s="486" t="s">
        <v>553</v>
      </c>
      <c r="D23" s="486" t="s">
        <v>131</v>
      </c>
      <c r="E23" s="486" t="s">
        <v>276</v>
      </c>
      <c r="F23" s="486" t="s">
        <v>555</v>
      </c>
      <c r="G23" s="486" t="s">
        <v>813</v>
      </c>
      <c r="H23" s="486" t="s">
        <v>1873</v>
      </c>
      <c r="J23" s="486"/>
      <c r="K23" s="486"/>
      <c r="L23" s="486"/>
      <c r="M23" s="486"/>
      <c r="N23" s="486"/>
      <c r="O23" s="486"/>
      <c r="P23" s="486"/>
      <c r="Q23" s="486" t="s">
        <v>1873</v>
      </c>
      <c r="R23" s="486" t="s">
        <v>2325</v>
      </c>
      <c r="S23" s="486" t="s">
        <v>2326</v>
      </c>
    </row>
    <row r="24" spans="1:19" x14ac:dyDescent="0.2">
      <c r="A24" s="527">
        <v>232</v>
      </c>
      <c r="B24" s="405" t="s">
        <v>299</v>
      </c>
      <c r="C24" s="405" t="s">
        <v>2086</v>
      </c>
      <c r="D24" s="405" t="s">
        <v>1881</v>
      </c>
      <c r="E24" s="405" t="s">
        <v>563</v>
      </c>
      <c r="F24" s="405" t="s">
        <v>615</v>
      </c>
      <c r="G24" s="405" t="s">
        <v>2087</v>
      </c>
      <c r="H24" s="527">
        <v>1.4</v>
      </c>
      <c r="J24" s="405"/>
      <c r="K24" s="405"/>
      <c r="L24" s="405"/>
      <c r="M24" s="405"/>
      <c r="N24" s="405"/>
      <c r="O24" s="405"/>
      <c r="P24" s="405"/>
      <c r="Q24" s="405" t="s">
        <v>2333</v>
      </c>
      <c r="R24" s="405"/>
      <c r="S24" s="405"/>
    </row>
    <row r="25" spans="1:19" x14ac:dyDescent="0.2">
      <c r="A25" s="527">
        <v>242</v>
      </c>
      <c r="B25" s="405" t="s">
        <v>215</v>
      </c>
      <c r="C25" s="405" t="s">
        <v>336</v>
      </c>
      <c r="D25" s="405" t="s">
        <v>1876</v>
      </c>
      <c r="E25" s="405" t="s">
        <v>563</v>
      </c>
      <c r="F25" s="405" t="s">
        <v>606</v>
      </c>
      <c r="G25" s="405" t="s">
        <v>2082</v>
      </c>
      <c r="H25" s="527">
        <v>1.45</v>
      </c>
      <c r="J25" s="405"/>
      <c r="K25" s="405"/>
      <c r="L25" s="405"/>
      <c r="M25" s="405"/>
      <c r="N25" s="405"/>
      <c r="O25" s="405"/>
      <c r="P25" s="405"/>
      <c r="Q25" s="405" t="s">
        <v>2334</v>
      </c>
      <c r="R25" s="405"/>
      <c r="S25" s="405"/>
    </row>
    <row r="26" spans="1:19" x14ac:dyDescent="0.2">
      <c r="A26" s="527">
        <v>231</v>
      </c>
      <c r="B26" s="405" t="s">
        <v>202</v>
      </c>
      <c r="C26" s="405" t="s">
        <v>382</v>
      </c>
      <c r="D26" s="405" t="s">
        <v>1881</v>
      </c>
      <c r="E26" s="405" t="s">
        <v>563</v>
      </c>
      <c r="F26" s="405" t="s">
        <v>583</v>
      </c>
      <c r="G26" s="405" t="s">
        <v>1879</v>
      </c>
      <c r="H26" s="527">
        <v>1.5</v>
      </c>
      <c r="J26" s="405"/>
      <c r="K26" s="405"/>
      <c r="L26" s="405"/>
      <c r="M26" s="405"/>
      <c r="N26" s="405"/>
      <c r="O26" s="405"/>
      <c r="P26" s="405"/>
      <c r="Q26" s="405" t="s">
        <v>2328</v>
      </c>
      <c r="R26" s="405"/>
      <c r="S26" s="405"/>
    </row>
    <row r="27" spans="1:19" x14ac:dyDescent="0.2">
      <c r="A27" s="527">
        <v>229</v>
      </c>
      <c r="B27" s="405" t="s">
        <v>2335</v>
      </c>
      <c r="C27" s="405" t="s">
        <v>2336</v>
      </c>
      <c r="D27" s="405" t="s">
        <v>1881</v>
      </c>
      <c r="E27" s="405" t="s">
        <v>563</v>
      </c>
      <c r="F27" s="405" t="s">
        <v>2210</v>
      </c>
      <c r="G27" s="405" t="s">
        <v>2211</v>
      </c>
      <c r="H27" s="527">
        <v>1.53</v>
      </c>
      <c r="J27" s="405"/>
      <c r="K27" s="405"/>
      <c r="L27" s="405"/>
      <c r="M27" s="405"/>
      <c r="N27" s="405"/>
      <c r="O27" s="405"/>
      <c r="P27" s="405"/>
      <c r="Q27" s="405" t="s">
        <v>2337</v>
      </c>
      <c r="R27" s="405"/>
      <c r="S27" s="405"/>
    </row>
    <row r="28" spans="1:19" x14ac:dyDescent="0.2">
      <c r="A28" s="527">
        <v>234</v>
      </c>
      <c r="B28" s="405" t="s">
        <v>1874</v>
      </c>
      <c r="C28" s="405" t="s">
        <v>1875</v>
      </c>
      <c r="D28" s="405" t="s">
        <v>1876</v>
      </c>
      <c r="E28" s="405" t="s">
        <v>563</v>
      </c>
      <c r="F28" s="405" t="s">
        <v>1877</v>
      </c>
      <c r="G28" s="405" t="s">
        <v>1878</v>
      </c>
      <c r="H28" s="527">
        <v>1.55</v>
      </c>
      <c r="J28" s="405"/>
      <c r="K28" s="405"/>
      <c r="L28" s="405"/>
      <c r="M28" s="405"/>
      <c r="N28" s="405"/>
      <c r="O28" s="405"/>
      <c r="P28" s="405"/>
      <c r="Q28" s="405" t="s">
        <v>2330</v>
      </c>
      <c r="R28" s="405"/>
      <c r="S28" s="405"/>
    </row>
    <row r="29" spans="1:19" x14ac:dyDescent="0.2">
      <c r="A29" s="527">
        <v>239</v>
      </c>
      <c r="B29" s="405" t="s">
        <v>2208</v>
      </c>
      <c r="C29" s="405" t="s">
        <v>2209</v>
      </c>
      <c r="D29" s="405" t="s">
        <v>1876</v>
      </c>
      <c r="E29" s="405" t="s">
        <v>563</v>
      </c>
      <c r="F29" s="405" t="s">
        <v>2210</v>
      </c>
      <c r="G29" s="405" t="s">
        <v>2211</v>
      </c>
      <c r="H29" s="527">
        <v>1.55</v>
      </c>
      <c r="J29" s="405"/>
      <c r="K29" s="405"/>
      <c r="L29" s="405"/>
      <c r="M29" s="405"/>
      <c r="N29" s="405"/>
      <c r="O29" s="405"/>
      <c r="P29" s="405"/>
      <c r="Q29" s="405" t="s">
        <v>2330</v>
      </c>
      <c r="R29" s="405"/>
      <c r="S29" s="405"/>
    </row>
    <row r="30" spans="1:19" x14ac:dyDescent="0.2">
      <c r="A30" s="527">
        <v>153</v>
      </c>
      <c r="B30" s="405" t="s">
        <v>2338</v>
      </c>
      <c r="C30" s="405" t="s">
        <v>2339</v>
      </c>
      <c r="D30" s="405" t="s">
        <v>1881</v>
      </c>
      <c r="E30" s="405" t="s">
        <v>563</v>
      </c>
      <c r="F30" s="405" t="s">
        <v>2210</v>
      </c>
      <c r="G30" s="405" t="s">
        <v>2211</v>
      </c>
      <c r="H30" s="527">
        <v>1.6</v>
      </c>
      <c r="J30" s="405"/>
      <c r="K30" s="405"/>
      <c r="L30" s="405"/>
      <c r="M30" s="405"/>
      <c r="N30" s="405"/>
      <c r="O30" s="405"/>
      <c r="P30" s="405"/>
      <c r="Q30" s="405" t="s">
        <v>2340</v>
      </c>
      <c r="R30" s="405"/>
      <c r="S30" s="405"/>
    </row>
    <row r="31" spans="1:19" x14ac:dyDescent="0.2">
      <c r="A31" s="527">
        <v>219</v>
      </c>
      <c r="B31" s="405" t="s">
        <v>189</v>
      </c>
      <c r="C31" s="405" t="s">
        <v>2212</v>
      </c>
      <c r="D31" s="405" t="s">
        <v>1881</v>
      </c>
      <c r="E31" s="405" t="s">
        <v>563</v>
      </c>
      <c r="F31" s="405" t="s">
        <v>2210</v>
      </c>
      <c r="G31" s="405" t="s">
        <v>2211</v>
      </c>
      <c r="H31" s="527">
        <v>1.62</v>
      </c>
      <c r="J31" s="405"/>
      <c r="K31" s="405"/>
      <c r="L31" s="405"/>
      <c r="M31" s="405"/>
      <c r="N31" s="405"/>
      <c r="O31" s="405"/>
      <c r="P31" s="405"/>
      <c r="Q31" s="405" t="s">
        <v>2341</v>
      </c>
      <c r="R31" s="405"/>
      <c r="S31" s="405"/>
    </row>
    <row r="32" spans="1:19" x14ac:dyDescent="0.2">
      <c r="A32" s="527">
        <v>6</v>
      </c>
      <c r="B32" s="405" t="s">
        <v>318</v>
      </c>
      <c r="C32" s="405" t="s">
        <v>319</v>
      </c>
      <c r="D32" s="405" t="s">
        <v>1881</v>
      </c>
      <c r="E32" s="405" t="s">
        <v>563</v>
      </c>
      <c r="F32" s="405" t="s">
        <v>574</v>
      </c>
      <c r="G32" s="405" t="s">
        <v>1938</v>
      </c>
      <c r="H32" s="527">
        <v>1.65</v>
      </c>
      <c r="J32" s="405"/>
      <c r="K32" s="405"/>
      <c r="L32" s="405"/>
      <c r="M32" s="405"/>
      <c r="N32" s="405"/>
      <c r="O32" s="405"/>
      <c r="P32" s="405"/>
      <c r="Q32" s="405" t="s">
        <v>2342</v>
      </c>
      <c r="R32" s="405"/>
      <c r="S32" s="405"/>
    </row>
    <row r="36" spans="1:19" x14ac:dyDescent="0.2">
      <c r="A36" s="486" t="s">
        <v>1866</v>
      </c>
      <c r="B36" s="486" t="s">
        <v>20</v>
      </c>
      <c r="C36" s="486" t="s">
        <v>1867</v>
      </c>
      <c r="D36" s="486" t="s">
        <v>554</v>
      </c>
      <c r="E36" s="486" t="s">
        <v>1804</v>
      </c>
      <c r="F36" s="486" t="s">
        <v>538</v>
      </c>
      <c r="G36" s="486" t="s">
        <v>1868</v>
      </c>
      <c r="J36" s="486"/>
      <c r="K36" s="486"/>
      <c r="L36" s="486"/>
      <c r="M36" s="486"/>
      <c r="N36" s="486"/>
      <c r="O36" s="486"/>
      <c r="P36" s="486"/>
    </row>
    <row r="37" spans="1:19" x14ac:dyDescent="0.2">
      <c r="A37" s="405" t="s">
        <v>35</v>
      </c>
      <c r="B37" s="405" t="s">
        <v>559</v>
      </c>
      <c r="C37" s="405" t="s">
        <v>1882</v>
      </c>
      <c r="D37" s="405" t="s">
        <v>23</v>
      </c>
      <c r="E37" s="405">
        <v>1</v>
      </c>
      <c r="F37" s="405" t="s">
        <v>1883</v>
      </c>
      <c r="G37" s="487">
        <v>3</v>
      </c>
      <c r="J37" s="405"/>
      <c r="K37" s="405"/>
      <c r="L37" s="405"/>
      <c r="M37" s="405"/>
      <c r="N37" s="405"/>
      <c r="O37" s="405"/>
      <c r="P37" s="487"/>
    </row>
    <row r="39" spans="1:19" x14ac:dyDescent="0.2">
      <c r="A39" s="486" t="s">
        <v>1872</v>
      </c>
      <c r="B39" s="486" t="s">
        <v>552</v>
      </c>
      <c r="C39" s="486" t="s">
        <v>553</v>
      </c>
      <c r="D39" s="486" t="s">
        <v>131</v>
      </c>
      <c r="E39" s="486" t="s">
        <v>276</v>
      </c>
      <c r="F39" s="486" t="s">
        <v>555</v>
      </c>
      <c r="G39" s="486" t="s">
        <v>813</v>
      </c>
      <c r="H39" s="486" t="s">
        <v>1873</v>
      </c>
      <c r="J39" s="486"/>
      <c r="K39" s="486"/>
      <c r="L39" s="486"/>
      <c r="M39" s="486"/>
      <c r="N39" s="486"/>
      <c r="O39" s="486"/>
      <c r="P39" s="486"/>
      <c r="Q39" s="486" t="s">
        <v>1873</v>
      </c>
      <c r="R39" s="486" t="s">
        <v>2325</v>
      </c>
      <c r="S39" s="486" t="s">
        <v>2326</v>
      </c>
    </row>
    <row r="40" spans="1:19" x14ac:dyDescent="0.2">
      <c r="A40" s="527">
        <v>8</v>
      </c>
      <c r="B40" s="405" t="s">
        <v>146</v>
      </c>
      <c r="C40" s="405" t="s">
        <v>2088</v>
      </c>
      <c r="D40" s="405" t="s">
        <v>1881</v>
      </c>
      <c r="E40" s="405" t="s">
        <v>557</v>
      </c>
      <c r="F40" s="405" t="s">
        <v>653</v>
      </c>
      <c r="G40" s="405" t="s">
        <v>2029</v>
      </c>
      <c r="H40" s="527">
        <v>6.31</v>
      </c>
      <c r="J40" s="405"/>
      <c r="K40" s="405"/>
      <c r="L40" s="405"/>
      <c r="M40" s="405"/>
      <c r="N40" s="405"/>
      <c r="O40" s="405"/>
      <c r="P40" s="405"/>
      <c r="Q40" s="405" t="s">
        <v>2343</v>
      </c>
      <c r="R40" s="405"/>
      <c r="S40" s="405"/>
    </row>
    <row r="41" spans="1:19" x14ac:dyDescent="0.2">
      <c r="A41" s="527">
        <v>20</v>
      </c>
      <c r="B41" s="405" t="s">
        <v>160</v>
      </c>
      <c r="C41" s="405" t="s">
        <v>165</v>
      </c>
      <c r="D41" s="405" t="s">
        <v>1881</v>
      </c>
      <c r="E41" s="405" t="s">
        <v>557</v>
      </c>
      <c r="F41" s="405" t="s">
        <v>575</v>
      </c>
      <c r="G41" s="405" t="s">
        <v>1907</v>
      </c>
      <c r="H41" s="527">
        <v>6.32</v>
      </c>
      <c r="J41" s="405"/>
      <c r="K41" s="405"/>
      <c r="L41" s="405"/>
      <c r="M41" s="405"/>
      <c r="N41" s="405"/>
      <c r="O41" s="405"/>
      <c r="P41" s="405"/>
      <c r="Q41" s="405" t="s">
        <v>2344</v>
      </c>
      <c r="R41" s="405"/>
      <c r="S41" s="405"/>
    </row>
    <row r="42" spans="1:19" x14ac:dyDescent="0.2">
      <c r="A42" s="527">
        <v>259</v>
      </c>
      <c r="B42" s="405" t="s">
        <v>136</v>
      </c>
      <c r="C42" s="405" t="s">
        <v>206</v>
      </c>
      <c r="D42" s="405" t="s">
        <v>1881</v>
      </c>
      <c r="E42" s="405" t="s">
        <v>557</v>
      </c>
      <c r="F42" s="405" t="s">
        <v>608</v>
      </c>
      <c r="G42" s="405" t="s">
        <v>1974</v>
      </c>
      <c r="H42" s="527">
        <v>6.92</v>
      </c>
      <c r="J42" s="405"/>
      <c r="K42" s="405"/>
      <c r="L42" s="405"/>
      <c r="M42" s="405"/>
      <c r="N42" s="405"/>
      <c r="O42" s="405"/>
      <c r="P42" s="405"/>
      <c r="Q42" s="405" t="s">
        <v>2345</v>
      </c>
      <c r="R42" s="405"/>
      <c r="S42" s="405"/>
    </row>
    <row r="46" spans="1:19" x14ac:dyDescent="0.2">
      <c r="A46" s="486" t="s">
        <v>1866</v>
      </c>
      <c r="B46" s="486" t="s">
        <v>20</v>
      </c>
      <c r="C46" s="486" t="s">
        <v>1867</v>
      </c>
      <c r="D46" s="486" t="s">
        <v>554</v>
      </c>
      <c r="E46" s="486" t="s">
        <v>1804</v>
      </c>
      <c r="F46" s="486" t="s">
        <v>538</v>
      </c>
      <c r="G46" s="486" t="s">
        <v>1868</v>
      </c>
      <c r="J46" s="486"/>
      <c r="K46" s="486"/>
      <c r="L46" s="486"/>
      <c r="M46" s="486"/>
      <c r="N46" s="486"/>
      <c r="O46" s="486"/>
      <c r="P46" s="486"/>
    </row>
    <row r="47" spans="1:19" x14ac:dyDescent="0.2">
      <c r="A47" s="405" t="s">
        <v>34</v>
      </c>
      <c r="B47" s="405" t="s">
        <v>559</v>
      </c>
      <c r="C47" s="405" t="s">
        <v>1884</v>
      </c>
      <c r="D47" s="405" t="s">
        <v>1885</v>
      </c>
      <c r="E47" s="405">
        <v>1</v>
      </c>
      <c r="F47" s="405" t="s">
        <v>1883</v>
      </c>
      <c r="G47" s="487">
        <v>13</v>
      </c>
      <c r="J47" s="405"/>
      <c r="K47" s="405"/>
      <c r="L47" s="405"/>
      <c r="M47" s="405"/>
      <c r="N47" s="405"/>
      <c r="O47" s="405"/>
      <c r="P47" s="487"/>
    </row>
    <row r="49" spans="1:19" x14ac:dyDescent="0.2">
      <c r="A49" s="486" t="s">
        <v>1872</v>
      </c>
      <c r="B49" s="486" t="s">
        <v>552</v>
      </c>
      <c r="C49" s="486" t="s">
        <v>553</v>
      </c>
      <c r="D49" s="486" t="s">
        <v>131</v>
      </c>
      <c r="E49" s="486" t="s">
        <v>276</v>
      </c>
      <c r="F49" s="486" t="s">
        <v>555</v>
      </c>
      <c r="G49" s="486" t="s">
        <v>813</v>
      </c>
      <c r="H49" s="486" t="s">
        <v>1873</v>
      </c>
      <c r="J49" s="486"/>
      <c r="K49" s="486"/>
      <c r="L49" s="486"/>
      <c r="M49" s="486"/>
      <c r="N49" s="486"/>
      <c r="O49" s="486"/>
      <c r="P49" s="486"/>
      <c r="Q49" s="486" t="s">
        <v>1873</v>
      </c>
      <c r="R49" s="486" t="s">
        <v>2325</v>
      </c>
      <c r="S49" s="486" t="s">
        <v>2326</v>
      </c>
    </row>
    <row r="50" spans="1:19" x14ac:dyDescent="0.2">
      <c r="A50" s="527">
        <v>60</v>
      </c>
      <c r="B50" s="405" t="s">
        <v>2262</v>
      </c>
      <c r="C50" s="405" t="s">
        <v>2263</v>
      </c>
      <c r="D50" s="405" t="s">
        <v>1876</v>
      </c>
      <c r="E50" s="405" t="s">
        <v>557</v>
      </c>
      <c r="F50" s="405" t="s">
        <v>574</v>
      </c>
      <c r="G50" s="405" t="s">
        <v>1938</v>
      </c>
      <c r="H50" s="527">
        <v>0</v>
      </c>
      <c r="J50" s="405"/>
      <c r="K50" s="405"/>
      <c r="L50" s="405"/>
      <c r="M50" s="405"/>
      <c r="N50" s="405"/>
      <c r="O50" s="405"/>
      <c r="P50" s="405"/>
      <c r="Q50" s="405" t="s">
        <v>1928</v>
      </c>
      <c r="R50" s="405"/>
      <c r="S50" s="405"/>
    </row>
    <row r="51" spans="1:19" x14ac:dyDescent="0.2">
      <c r="A51" s="527">
        <v>235</v>
      </c>
      <c r="B51" s="405" t="s">
        <v>135</v>
      </c>
      <c r="C51" s="405" t="s">
        <v>323</v>
      </c>
      <c r="D51" s="405" t="s">
        <v>1876</v>
      </c>
      <c r="E51" s="405" t="s">
        <v>557</v>
      </c>
      <c r="F51" s="405" t="s">
        <v>574</v>
      </c>
      <c r="G51" s="405" t="s">
        <v>1938</v>
      </c>
      <c r="H51" s="527">
        <v>3.7</v>
      </c>
      <c r="J51" s="405"/>
      <c r="K51" s="405"/>
      <c r="L51" s="405"/>
      <c r="M51" s="405"/>
      <c r="N51" s="405"/>
      <c r="O51" s="405"/>
      <c r="P51" s="405"/>
      <c r="Q51" s="405" t="s">
        <v>2346</v>
      </c>
      <c r="R51" s="405"/>
      <c r="S51" s="405"/>
    </row>
    <row r="52" spans="1:19" x14ac:dyDescent="0.2">
      <c r="A52" s="527">
        <v>240</v>
      </c>
      <c r="B52" s="405" t="s">
        <v>171</v>
      </c>
      <c r="C52" s="405" t="s">
        <v>172</v>
      </c>
      <c r="D52" s="405" t="s">
        <v>1876</v>
      </c>
      <c r="E52" s="405" t="s">
        <v>557</v>
      </c>
      <c r="F52" s="405" t="s">
        <v>580</v>
      </c>
      <c r="G52" s="405" t="s">
        <v>1919</v>
      </c>
      <c r="H52" s="527">
        <v>4.6100000000000003</v>
      </c>
      <c r="J52" s="405"/>
      <c r="K52" s="405"/>
      <c r="L52" s="405"/>
      <c r="M52" s="405"/>
      <c r="N52" s="405"/>
      <c r="O52" s="405"/>
      <c r="P52" s="405"/>
      <c r="Q52" s="405" t="s">
        <v>2347</v>
      </c>
      <c r="R52" s="405"/>
      <c r="S52" s="405"/>
    </row>
    <row r="53" spans="1:19" x14ac:dyDescent="0.2">
      <c r="A53" s="527">
        <v>49</v>
      </c>
      <c r="B53" s="405" t="s">
        <v>185</v>
      </c>
      <c r="C53" s="405" t="s">
        <v>2264</v>
      </c>
      <c r="D53" s="405" t="s">
        <v>1876</v>
      </c>
      <c r="E53" s="405" t="s">
        <v>557</v>
      </c>
      <c r="F53" s="405" t="s">
        <v>2265</v>
      </c>
      <c r="G53" s="405" t="s">
        <v>2266</v>
      </c>
      <c r="H53" s="527">
        <v>4.66</v>
      </c>
      <c r="J53" s="405"/>
      <c r="K53" s="405"/>
      <c r="L53" s="405"/>
      <c r="M53" s="405"/>
      <c r="N53" s="405"/>
      <c r="O53" s="405"/>
      <c r="P53" s="405"/>
      <c r="Q53" s="405" t="s">
        <v>2348</v>
      </c>
      <c r="R53" s="405"/>
      <c r="S53" s="405"/>
    </row>
    <row r="54" spans="1:19" x14ac:dyDescent="0.2">
      <c r="A54" s="527">
        <v>221</v>
      </c>
      <c r="B54" s="405" t="s">
        <v>2089</v>
      </c>
      <c r="C54" s="405" t="s">
        <v>2090</v>
      </c>
      <c r="D54" s="405" t="s">
        <v>1876</v>
      </c>
      <c r="E54" s="405" t="s">
        <v>557</v>
      </c>
      <c r="F54" s="405" t="s">
        <v>583</v>
      </c>
      <c r="G54" s="405" t="s">
        <v>1879</v>
      </c>
      <c r="H54" s="527">
        <v>5</v>
      </c>
      <c r="J54" s="405"/>
      <c r="K54" s="405"/>
      <c r="L54" s="405"/>
      <c r="M54" s="405"/>
      <c r="N54" s="405"/>
      <c r="O54" s="405"/>
      <c r="P54" s="405"/>
      <c r="Q54" s="405" t="s">
        <v>2349</v>
      </c>
      <c r="R54" s="405"/>
      <c r="S54" s="405"/>
    </row>
    <row r="55" spans="1:19" x14ac:dyDescent="0.2">
      <c r="A55" s="527">
        <v>47</v>
      </c>
      <c r="B55" s="405" t="s">
        <v>1886</v>
      </c>
      <c r="C55" s="405" t="s">
        <v>1887</v>
      </c>
      <c r="D55" s="405" t="s">
        <v>1876</v>
      </c>
      <c r="E55" s="405" t="s">
        <v>557</v>
      </c>
      <c r="F55" s="405" t="s">
        <v>558</v>
      </c>
      <c r="G55" s="405" t="s">
        <v>1888</v>
      </c>
      <c r="H55" s="527">
        <v>5.31</v>
      </c>
      <c r="J55" s="405"/>
      <c r="K55" s="405"/>
      <c r="L55" s="405"/>
      <c r="M55" s="405"/>
      <c r="N55" s="405"/>
      <c r="O55" s="405"/>
      <c r="P55" s="405"/>
      <c r="Q55" s="405" t="s">
        <v>2350</v>
      </c>
      <c r="R55" s="405"/>
      <c r="S55" s="405"/>
    </row>
    <row r="56" spans="1:19" x14ac:dyDescent="0.2">
      <c r="A56" s="527">
        <v>161</v>
      </c>
      <c r="B56" s="405" t="s">
        <v>472</v>
      </c>
      <c r="C56" s="405" t="s">
        <v>173</v>
      </c>
      <c r="D56" s="405" t="s">
        <v>1903</v>
      </c>
      <c r="E56" s="405" t="s">
        <v>557</v>
      </c>
      <c r="F56" s="405" t="s">
        <v>583</v>
      </c>
      <c r="G56" s="405" t="s">
        <v>1879</v>
      </c>
      <c r="H56" s="527">
        <v>5.37</v>
      </c>
      <c r="J56" s="405"/>
      <c r="K56" s="405"/>
      <c r="L56" s="405"/>
      <c r="M56" s="405"/>
      <c r="N56" s="405"/>
      <c r="O56" s="405"/>
      <c r="P56" s="405"/>
      <c r="Q56" s="405" t="s">
        <v>2351</v>
      </c>
      <c r="R56" s="405"/>
      <c r="S56" s="405"/>
    </row>
    <row r="57" spans="1:19" x14ac:dyDescent="0.2">
      <c r="A57" s="527">
        <v>58</v>
      </c>
      <c r="B57" s="405" t="s">
        <v>777</v>
      </c>
      <c r="C57" s="405" t="s">
        <v>158</v>
      </c>
      <c r="D57" s="405" t="s">
        <v>1876</v>
      </c>
      <c r="E57" s="405" t="s">
        <v>557</v>
      </c>
      <c r="F57" s="405" t="s">
        <v>574</v>
      </c>
      <c r="G57" s="405" t="s">
        <v>1938</v>
      </c>
      <c r="H57" s="527">
        <v>5.5</v>
      </c>
      <c r="J57" s="405"/>
      <c r="K57" s="405"/>
      <c r="L57" s="405"/>
      <c r="M57" s="405"/>
      <c r="N57" s="405"/>
      <c r="O57" s="405"/>
      <c r="P57" s="405"/>
      <c r="Q57" s="405" t="s">
        <v>2352</v>
      </c>
      <c r="R57" s="405"/>
      <c r="S57" s="405"/>
    </row>
    <row r="58" spans="1:19" x14ac:dyDescent="0.2">
      <c r="A58" s="527">
        <v>55</v>
      </c>
      <c r="B58" s="405" t="s">
        <v>321</v>
      </c>
      <c r="C58" s="405" t="s">
        <v>307</v>
      </c>
      <c r="D58" s="405" t="s">
        <v>1876</v>
      </c>
      <c r="E58" s="405" t="s">
        <v>557</v>
      </c>
      <c r="F58" s="405" t="s">
        <v>574</v>
      </c>
      <c r="G58" s="405" t="s">
        <v>1938</v>
      </c>
      <c r="H58" s="527">
        <v>5.63</v>
      </c>
      <c r="J58" s="405"/>
      <c r="K58" s="405"/>
      <c r="L58" s="405"/>
      <c r="M58" s="405"/>
      <c r="N58" s="405"/>
      <c r="O58" s="405"/>
      <c r="P58" s="405"/>
      <c r="Q58" s="405" t="s">
        <v>2353</v>
      </c>
      <c r="R58" s="405"/>
      <c r="S58" s="405"/>
    </row>
    <row r="59" spans="1:19" x14ac:dyDescent="0.2">
      <c r="A59" s="527">
        <v>67</v>
      </c>
      <c r="B59" s="405" t="s">
        <v>308</v>
      </c>
      <c r="C59" s="405" t="s">
        <v>355</v>
      </c>
      <c r="D59" s="405" t="s">
        <v>1876</v>
      </c>
      <c r="E59" s="405" t="s">
        <v>557</v>
      </c>
      <c r="F59" s="405" t="s">
        <v>583</v>
      </c>
      <c r="G59" s="405" t="s">
        <v>1879</v>
      </c>
      <c r="H59" s="527">
        <v>5.77</v>
      </c>
      <c r="J59" s="405"/>
      <c r="K59" s="405"/>
      <c r="L59" s="405"/>
      <c r="M59" s="405"/>
      <c r="N59" s="405"/>
      <c r="O59" s="405"/>
      <c r="P59" s="405"/>
      <c r="Q59" s="405" t="s">
        <v>2354</v>
      </c>
      <c r="R59" s="405"/>
      <c r="S59" s="405"/>
    </row>
    <row r="60" spans="1:19" x14ac:dyDescent="0.2">
      <c r="A60" s="527">
        <v>223</v>
      </c>
      <c r="B60" s="405" t="s">
        <v>288</v>
      </c>
      <c r="C60" s="405" t="s">
        <v>490</v>
      </c>
      <c r="D60" s="405" t="s">
        <v>1876</v>
      </c>
      <c r="E60" s="405" t="s">
        <v>557</v>
      </c>
      <c r="F60" s="405" t="s">
        <v>575</v>
      </c>
      <c r="G60" s="405" t="s">
        <v>1907</v>
      </c>
      <c r="H60" s="527">
        <v>5.83</v>
      </c>
      <c r="J60" s="405"/>
      <c r="K60" s="405"/>
      <c r="L60" s="405"/>
      <c r="M60" s="405"/>
      <c r="N60" s="405"/>
      <c r="O60" s="405"/>
      <c r="P60" s="405"/>
      <c r="Q60" s="405" t="s">
        <v>2355</v>
      </c>
      <c r="R60" s="405"/>
      <c r="S60" s="405"/>
    </row>
    <row r="61" spans="1:19" x14ac:dyDescent="0.2">
      <c r="A61" s="527">
        <v>224</v>
      </c>
      <c r="B61" s="405" t="s">
        <v>286</v>
      </c>
      <c r="C61" s="405" t="s">
        <v>455</v>
      </c>
      <c r="D61" s="405" t="s">
        <v>1876</v>
      </c>
      <c r="E61" s="405" t="s">
        <v>557</v>
      </c>
      <c r="F61" s="405" t="s">
        <v>583</v>
      </c>
      <c r="G61" s="405" t="s">
        <v>1879</v>
      </c>
      <c r="H61" s="527">
        <v>6.01</v>
      </c>
      <c r="J61" s="405"/>
      <c r="K61" s="405"/>
      <c r="L61" s="405"/>
      <c r="M61" s="405"/>
      <c r="N61" s="405"/>
      <c r="O61" s="405"/>
      <c r="P61" s="405"/>
      <c r="Q61" s="405" t="s">
        <v>2356</v>
      </c>
      <c r="R61" s="405"/>
      <c r="S61" s="405"/>
    </row>
    <row r="62" spans="1:19" x14ac:dyDescent="0.2">
      <c r="A62" s="527">
        <v>66</v>
      </c>
      <c r="B62" s="405" t="s">
        <v>134</v>
      </c>
      <c r="C62" s="405" t="s">
        <v>807</v>
      </c>
      <c r="D62" s="405" t="s">
        <v>1876</v>
      </c>
      <c r="E62" s="405" t="s">
        <v>557</v>
      </c>
      <c r="F62" s="405" t="s">
        <v>579</v>
      </c>
      <c r="G62" s="405" t="s">
        <v>2091</v>
      </c>
      <c r="H62" s="527">
        <v>6.56</v>
      </c>
      <c r="J62" s="405"/>
      <c r="K62" s="405"/>
      <c r="L62" s="405"/>
      <c r="M62" s="405"/>
      <c r="N62" s="405"/>
      <c r="O62" s="405"/>
      <c r="P62" s="405"/>
      <c r="Q62" s="405" t="s">
        <v>2357</v>
      </c>
      <c r="R62" s="405"/>
      <c r="S62" s="405"/>
    </row>
    <row r="66" spans="1:19" x14ac:dyDescent="0.2">
      <c r="A66" s="486" t="s">
        <v>1866</v>
      </c>
      <c r="B66" s="486" t="s">
        <v>20</v>
      </c>
      <c r="C66" s="486" t="s">
        <v>1867</v>
      </c>
      <c r="D66" s="486" t="s">
        <v>554</v>
      </c>
      <c r="E66" s="486" t="s">
        <v>1804</v>
      </c>
      <c r="F66" s="486" t="s">
        <v>538</v>
      </c>
      <c r="G66" s="486" t="s">
        <v>1868</v>
      </c>
      <c r="J66" s="486"/>
      <c r="K66" s="486"/>
      <c r="L66" s="486"/>
      <c r="M66" s="486"/>
      <c r="N66" s="486"/>
      <c r="O66" s="486"/>
      <c r="P66" s="486"/>
    </row>
    <row r="67" spans="1:19" x14ac:dyDescent="0.2">
      <c r="A67" s="405" t="s">
        <v>33</v>
      </c>
      <c r="B67" s="405" t="s">
        <v>582</v>
      </c>
      <c r="C67" s="405" t="s">
        <v>1889</v>
      </c>
      <c r="D67" s="405" t="s">
        <v>15</v>
      </c>
      <c r="E67" s="405">
        <v>1</v>
      </c>
      <c r="F67" s="405" t="s">
        <v>1890</v>
      </c>
      <c r="G67" s="487">
        <v>5</v>
      </c>
      <c r="J67" s="405"/>
      <c r="K67" s="405"/>
      <c r="L67" s="405"/>
      <c r="M67" s="405"/>
      <c r="N67" s="405"/>
      <c r="O67" s="405"/>
      <c r="P67" s="487"/>
    </row>
    <row r="69" spans="1:19" x14ac:dyDescent="0.2">
      <c r="A69" s="486" t="s">
        <v>1872</v>
      </c>
      <c r="B69" s="486" t="s">
        <v>552</v>
      </c>
      <c r="C69" s="486" t="s">
        <v>553</v>
      </c>
      <c r="D69" s="486" t="s">
        <v>131</v>
      </c>
      <c r="E69" s="486" t="s">
        <v>276</v>
      </c>
      <c r="F69" s="486" t="s">
        <v>555</v>
      </c>
      <c r="G69" s="486" t="s">
        <v>813</v>
      </c>
      <c r="H69" s="486" t="s">
        <v>1873</v>
      </c>
      <c r="J69" s="486"/>
      <c r="K69" s="486"/>
      <c r="L69" s="486"/>
      <c r="M69" s="486"/>
      <c r="N69" s="486"/>
      <c r="O69" s="486"/>
      <c r="P69" s="486"/>
      <c r="Q69" s="486" t="s">
        <v>1873</v>
      </c>
      <c r="R69" s="486" t="s">
        <v>2325</v>
      </c>
      <c r="S69" s="486" t="s">
        <v>2326</v>
      </c>
    </row>
    <row r="70" spans="1:19" x14ac:dyDescent="0.2">
      <c r="A70" s="527">
        <v>273</v>
      </c>
      <c r="B70" s="405" t="s">
        <v>146</v>
      </c>
      <c r="C70" s="405" t="s">
        <v>143</v>
      </c>
      <c r="D70" s="405" t="s">
        <v>1893</v>
      </c>
      <c r="E70" s="405" t="s">
        <v>557</v>
      </c>
      <c r="F70" s="405" t="s">
        <v>558</v>
      </c>
      <c r="G70" s="405" t="s">
        <v>1888</v>
      </c>
      <c r="H70" s="527">
        <v>0</v>
      </c>
      <c r="J70" s="405"/>
      <c r="K70" s="405"/>
      <c r="L70" s="405"/>
      <c r="M70" s="405"/>
      <c r="N70" s="405"/>
      <c r="O70" s="405"/>
      <c r="P70" s="405"/>
      <c r="Q70" s="405" t="s">
        <v>1928</v>
      </c>
      <c r="R70" s="405"/>
      <c r="S70" s="405"/>
    </row>
    <row r="71" spans="1:19" x14ac:dyDescent="0.2">
      <c r="A71" s="527">
        <v>140</v>
      </c>
      <c r="B71" s="405" t="s">
        <v>2267</v>
      </c>
      <c r="C71" s="405" t="s">
        <v>2268</v>
      </c>
      <c r="D71" s="405" t="s">
        <v>1893</v>
      </c>
      <c r="E71" s="405" t="s">
        <v>557</v>
      </c>
      <c r="F71" s="405" t="s">
        <v>614</v>
      </c>
      <c r="G71" s="405" t="s">
        <v>2132</v>
      </c>
      <c r="H71" s="527">
        <v>3.78</v>
      </c>
      <c r="J71" s="405"/>
      <c r="K71" s="405"/>
      <c r="L71" s="405"/>
      <c r="M71" s="405"/>
      <c r="N71" s="405"/>
      <c r="O71" s="405"/>
      <c r="P71" s="405"/>
      <c r="Q71" s="405" t="s">
        <v>2358</v>
      </c>
      <c r="R71" s="405"/>
      <c r="S71" s="405"/>
    </row>
    <row r="72" spans="1:19" x14ac:dyDescent="0.2">
      <c r="A72" s="527">
        <v>274</v>
      </c>
      <c r="B72" s="405" t="s">
        <v>138</v>
      </c>
      <c r="C72" s="405" t="s">
        <v>310</v>
      </c>
      <c r="D72" s="405" t="s">
        <v>1893</v>
      </c>
      <c r="E72" s="405" t="s">
        <v>557</v>
      </c>
      <c r="F72" s="405" t="s">
        <v>583</v>
      </c>
      <c r="G72" s="405" t="s">
        <v>1879</v>
      </c>
      <c r="H72" s="527">
        <v>5.42</v>
      </c>
      <c r="J72" s="405"/>
      <c r="K72" s="405"/>
      <c r="L72" s="405"/>
      <c r="M72" s="405"/>
      <c r="N72" s="405"/>
      <c r="O72" s="405"/>
      <c r="P72" s="405"/>
      <c r="Q72" s="405" t="s">
        <v>2359</v>
      </c>
      <c r="R72" s="405"/>
      <c r="S72" s="405"/>
    </row>
    <row r="73" spans="1:19" x14ac:dyDescent="0.2">
      <c r="A73" s="527">
        <v>95</v>
      </c>
      <c r="B73" s="405" t="s">
        <v>1891</v>
      </c>
      <c r="C73" s="405" t="s">
        <v>1892</v>
      </c>
      <c r="D73" s="405" t="s">
        <v>1893</v>
      </c>
      <c r="E73" s="405" t="s">
        <v>557</v>
      </c>
      <c r="F73" s="405" t="s">
        <v>626</v>
      </c>
      <c r="G73" s="405" t="s">
        <v>1894</v>
      </c>
      <c r="H73" s="527">
        <v>5.54</v>
      </c>
      <c r="J73" s="405"/>
      <c r="K73" s="405"/>
      <c r="L73" s="405"/>
      <c r="M73" s="405"/>
      <c r="N73" s="405"/>
      <c r="O73" s="405"/>
      <c r="P73" s="405"/>
      <c r="Q73" s="405" t="s">
        <v>2360</v>
      </c>
      <c r="R73" s="405"/>
      <c r="S73" s="405"/>
    </row>
    <row r="74" spans="1:19" x14ac:dyDescent="0.2">
      <c r="A74" s="527">
        <v>277</v>
      </c>
      <c r="B74" s="405" t="s">
        <v>1895</v>
      </c>
      <c r="C74" s="405" t="s">
        <v>1896</v>
      </c>
      <c r="D74" s="405" t="s">
        <v>1893</v>
      </c>
      <c r="E74" s="405" t="s">
        <v>557</v>
      </c>
      <c r="F74" s="405" t="s">
        <v>583</v>
      </c>
      <c r="G74" s="405" t="s">
        <v>1879</v>
      </c>
      <c r="H74" s="527">
        <v>8.66</v>
      </c>
      <c r="J74" s="405"/>
      <c r="K74" s="405"/>
      <c r="L74" s="405"/>
      <c r="M74" s="405"/>
      <c r="N74" s="405"/>
      <c r="O74" s="405"/>
      <c r="P74" s="405"/>
      <c r="Q74" s="405" t="s">
        <v>2361</v>
      </c>
      <c r="R74" s="405"/>
      <c r="S74" s="405"/>
    </row>
    <row r="78" spans="1:19" x14ac:dyDescent="0.2">
      <c r="A78" s="486" t="s">
        <v>1866</v>
      </c>
      <c r="B78" s="486" t="s">
        <v>20</v>
      </c>
      <c r="C78" s="486" t="s">
        <v>1867</v>
      </c>
      <c r="D78" s="486" t="s">
        <v>554</v>
      </c>
      <c r="E78" s="486" t="s">
        <v>1804</v>
      </c>
      <c r="F78" s="486" t="s">
        <v>538</v>
      </c>
      <c r="G78" s="486" t="s">
        <v>1868</v>
      </c>
      <c r="J78" s="486"/>
      <c r="K78" s="486"/>
      <c r="L78" s="486"/>
      <c r="M78" s="486"/>
      <c r="N78" s="486"/>
      <c r="O78" s="486"/>
      <c r="P78" s="486"/>
    </row>
    <row r="79" spans="1:19" x14ac:dyDescent="0.2">
      <c r="A79" s="405" t="s">
        <v>32</v>
      </c>
      <c r="B79" s="405" t="s">
        <v>70</v>
      </c>
      <c r="C79" s="405" t="s">
        <v>1897</v>
      </c>
      <c r="D79" s="405" t="s">
        <v>4</v>
      </c>
      <c r="E79" s="405">
        <v>1</v>
      </c>
      <c r="F79" s="405" t="s">
        <v>1890</v>
      </c>
      <c r="G79" s="487">
        <v>4</v>
      </c>
      <c r="J79" s="405"/>
      <c r="K79" s="405"/>
      <c r="L79" s="405"/>
      <c r="M79" s="405"/>
      <c r="N79" s="405"/>
      <c r="O79" s="405"/>
      <c r="P79" s="487"/>
    </row>
    <row r="81" spans="1:19" x14ac:dyDescent="0.2">
      <c r="A81" s="486" t="s">
        <v>1872</v>
      </c>
      <c r="B81" s="486" t="s">
        <v>552</v>
      </c>
      <c r="C81" s="486" t="s">
        <v>553</v>
      </c>
      <c r="D81" s="486" t="s">
        <v>131</v>
      </c>
      <c r="E81" s="486" t="s">
        <v>276</v>
      </c>
      <c r="F81" s="486" t="s">
        <v>555</v>
      </c>
      <c r="G81" s="486" t="s">
        <v>813</v>
      </c>
      <c r="H81" s="486" t="s">
        <v>1873</v>
      </c>
      <c r="J81" s="486"/>
      <c r="K81" s="486"/>
      <c r="L81" s="486"/>
      <c r="M81" s="486"/>
      <c r="N81" s="486"/>
      <c r="O81" s="486"/>
      <c r="P81" s="486"/>
      <c r="Q81" s="486" t="s">
        <v>1873</v>
      </c>
      <c r="R81" s="486" t="s">
        <v>2325</v>
      </c>
      <c r="S81" s="486" t="s">
        <v>2326</v>
      </c>
    </row>
    <row r="82" spans="1:19" x14ac:dyDescent="0.2">
      <c r="A82" s="527">
        <v>246</v>
      </c>
      <c r="B82" s="405" t="s">
        <v>198</v>
      </c>
      <c r="C82" s="405" t="s">
        <v>2269</v>
      </c>
      <c r="D82" s="405" t="s">
        <v>1893</v>
      </c>
      <c r="E82" s="405" t="s">
        <v>563</v>
      </c>
      <c r="F82" s="405" t="s">
        <v>574</v>
      </c>
      <c r="G82" s="405" t="s">
        <v>1938</v>
      </c>
      <c r="H82" s="527">
        <v>0</v>
      </c>
      <c r="J82" s="405"/>
      <c r="K82" s="405"/>
      <c r="L82" s="405"/>
      <c r="M82" s="405"/>
      <c r="N82" s="405"/>
      <c r="O82" s="405"/>
      <c r="P82" s="405"/>
      <c r="Q82" s="405" t="s">
        <v>1928</v>
      </c>
      <c r="R82" s="405"/>
      <c r="S82" s="405"/>
    </row>
    <row r="83" spans="1:19" x14ac:dyDescent="0.2">
      <c r="A83" s="527">
        <v>99</v>
      </c>
      <c r="B83" s="405" t="s">
        <v>411</v>
      </c>
      <c r="C83" s="405" t="s">
        <v>2270</v>
      </c>
      <c r="D83" s="405" t="s">
        <v>1893</v>
      </c>
      <c r="E83" s="405" t="s">
        <v>563</v>
      </c>
      <c r="F83" s="405" t="s">
        <v>574</v>
      </c>
      <c r="G83" s="405" t="s">
        <v>1938</v>
      </c>
      <c r="H83" s="527">
        <v>0.8</v>
      </c>
      <c r="J83" s="405"/>
      <c r="K83" s="405"/>
      <c r="L83" s="405"/>
      <c r="M83" s="405"/>
      <c r="N83" s="405"/>
      <c r="O83" s="405"/>
      <c r="P83" s="405"/>
      <c r="Q83" s="405" t="s">
        <v>2362</v>
      </c>
      <c r="R83" s="405"/>
      <c r="S83" s="405"/>
    </row>
    <row r="84" spans="1:19" x14ac:dyDescent="0.2">
      <c r="A84" s="527">
        <v>247</v>
      </c>
      <c r="B84" s="405" t="s">
        <v>2092</v>
      </c>
      <c r="C84" s="405" t="s">
        <v>2093</v>
      </c>
      <c r="D84" s="405" t="s">
        <v>1893</v>
      </c>
      <c r="E84" s="405" t="s">
        <v>563</v>
      </c>
      <c r="F84" s="405" t="s">
        <v>558</v>
      </c>
      <c r="G84" s="405" t="s">
        <v>1888</v>
      </c>
      <c r="H84" s="527">
        <v>1.03</v>
      </c>
      <c r="J84" s="405"/>
      <c r="K84" s="405"/>
      <c r="L84" s="405"/>
      <c r="M84" s="405"/>
      <c r="N84" s="405"/>
      <c r="O84" s="405"/>
      <c r="P84" s="405"/>
      <c r="Q84" s="405" t="s">
        <v>2363</v>
      </c>
      <c r="R84" s="405"/>
      <c r="S84" s="405"/>
    </row>
    <row r="85" spans="1:19" x14ac:dyDescent="0.2">
      <c r="A85" s="527">
        <v>245</v>
      </c>
      <c r="B85" s="405" t="s">
        <v>709</v>
      </c>
      <c r="C85" s="405" t="s">
        <v>325</v>
      </c>
      <c r="D85" s="405" t="s">
        <v>1893</v>
      </c>
      <c r="E85" s="405" t="s">
        <v>563</v>
      </c>
      <c r="F85" s="405" t="s">
        <v>574</v>
      </c>
      <c r="G85" s="405" t="s">
        <v>1938</v>
      </c>
      <c r="H85" s="527">
        <v>1.1499999999999999</v>
      </c>
      <c r="J85" s="405"/>
      <c r="K85" s="405"/>
      <c r="L85" s="405"/>
      <c r="M85" s="405"/>
      <c r="N85" s="405"/>
      <c r="O85" s="405"/>
      <c r="P85" s="405"/>
      <c r="Q85" s="405" t="s">
        <v>2364</v>
      </c>
      <c r="R85" s="405"/>
      <c r="S85" s="405"/>
    </row>
    <row r="89" spans="1:19" x14ac:dyDescent="0.2">
      <c r="A89" s="486" t="s">
        <v>1866</v>
      </c>
      <c r="B89" s="486" t="s">
        <v>20</v>
      </c>
      <c r="C89" s="486" t="s">
        <v>1867</v>
      </c>
      <c r="D89" s="486" t="s">
        <v>554</v>
      </c>
      <c r="E89" s="486" t="s">
        <v>1804</v>
      </c>
      <c r="F89" s="486" t="s">
        <v>538</v>
      </c>
      <c r="G89" s="486" t="s">
        <v>1868</v>
      </c>
      <c r="J89" s="486"/>
      <c r="K89" s="486"/>
      <c r="L89" s="486"/>
      <c r="M89" s="486"/>
      <c r="N89" s="486"/>
      <c r="O89" s="486"/>
      <c r="P89" s="486"/>
    </row>
    <row r="90" spans="1:19" x14ac:dyDescent="0.2">
      <c r="A90" s="405" t="s">
        <v>31</v>
      </c>
      <c r="B90" s="405" t="s">
        <v>70</v>
      </c>
      <c r="C90" s="405" t="s">
        <v>1898</v>
      </c>
      <c r="D90" s="405" t="s">
        <v>15</v>
      </c>
      <c r="E90" s="405">
        <v>1</v>
      </c>
      <c r="F90" s="405" t="s">
        <v>1899</v>
      </c>
      <c r="G90" s="487">
        <v>2</v>
      </c>
      <c r="J90" s="405"/>
      <c r="K90" s="405"/>
      <c r="L90" s="405"/>
      <c r="M90" s="405"/>
      <c r="N90" s="405"/>
      <c r="O90" s="405"/>
      <c r="P90" s="487"/>
    </row>
    <row r="92" spans="1:19" x14ac:dyDescent="0.2">
      <c r="A92" s="486" t="s">
        <v>1872</v>
      </c>
      <c r="B92" s="486" t="s">
        <v>552</v>
      </c>
      <c r="C92" s="486" t="s">
        <v>553</v>
      </c>
      <c r="D92" s="486" t="s">
        <v>131</v>
      </c>
      <c r="E92" s="486" t="s">
        <v>276</v>
      </c>
      <c r="F92" s="486" t="s">
        <v>555</v>
      </c>
      <c r="G92" s="486" t="s">
        <v>813</v>
      </c>
      <c r="H92" s="486" t="s">
        <v>1873</v>
      </c>
      <c r="J92" s="486"/>
      <c r="K92" s="486"/>
      <c r="L92" s="486"/>
      <c r="M92" s="486"/>
      <c r="N92" s="486"/>
      <c r="O92" s="486"/>
      <c r="P92" s="486"/>
      <c r="Q92" s="486" t="s">
        <v>1873</v>
      </c>
      <c r="R92" s="486" t="s">
        <v>2325</v>
      </c>
      <c r="S92" s="486" t="s">
        <v>2326</v>
      </c>
    </row>
    <row r="93" spans="1:19" x14ac:dyDescent="0.2">
      <c r="A93" s="527">
        <v>140</v>
      </c>
      <c r="B93" s="405" t="s">
        <v>2267</v>
      </c>
      <c r="C93" s="405" t="s">
        <v>2268</v>
      </c>
      <c r="D93" s="405" t="s">
        <v>1893</v>
      </c>
      <c r="E93" s="405" t="s">
        <v>557</v>
      </c>
      <c r="F93" s="405" t="s">
        <v>614</v>
      </c>
      <c r="G93" s="405" t="s">
        <v>2132</v>
      </c>
      <c r="H93" s="527">
        <v>0.95</v>
      </c>
      <c r="J93" s="405"/>
      <c r="K93" s="405"/>
      <c r="L93" s="405"/>
      <c r="M93" s="405"/>
      <c r="N93" s="405"/>
      <c r="O93" s="405"/>
      <c r="P93" s="405"/>
      <c r="Q93" s="405" t="s">
        <v>2365</v>
      </c>
      <c r="R93" s="405"/>
      <c r="S93" s="405"/>
    </row>
    <row r="94" spans="1:19" x14ac:dyDescent="0.2">
      <c r="A94" s="527">
        <v>143</v>
      </c>
      <c r="B94" s="405" t="s">
        <v>138</v>
      </c>
      <c r="C94" s="405" t="s">
        <v>145</v>
      </c>
      <c r="D94" s="405" t="s">
        <v>1893</v>
      </c>
      <c r="E94" s="405" t="s">
        <v>557</v>
      </c>
      <c r="F94" s="405" t="s">
        <v>583</v>
      </c>
      <c r="G94" s="405" t="s">
        <v>1879</v>
      </c>
      <c r="H94" s="527">
        <v>1.25</v>
      </c>
      <c r="J94" s="405"/>
      <c r="K94" s="405"/>
      <c r="L94" s="405"/>
      <c r="M94" s="405"/>
      <c r="N94" s="405"/>
      <c r="O94" s="405"/>
      <c r="P94" s="405"/>
      <c r="Q94" s="405" t="s">
        <v>2366</v>
      </c>
      <c r="R94" s="405"/>
      <c r="S94" s="405"/>
    </row>
    <row r="95" spans="1:19" x14ac:dyDescent="0.2">
      <c r="I95" s="407" t="s">
        <v>2304</v>
      </c>
    </row>
    <row r="96" spans="1:19" x14ac:dyDescent="0.2">
      <c r="I96" s="407" t="s">
        <v>2304</v>
      </c>
    </row>
    <row r="98" spans="1:19" x14ac:dyDescent="0.2">
      <c r="A98" s="486" t="s">
        <v>1866</v>
      </c>
      <c r="B98" s="486" t="s">
        <v>20</v>
      </c>
      <c r="C98" s="486" t="s">
        <v>1867</v>
      </c>
      <c r="D98" s="486" t="s">
        <v>554</v>
      </c>
      <c r="E98" s="486" t="s">
        <v>1804</v>
      </c>
      <c r="F98" s="486" t="s">
        <v>538</v>
      </c>
      <c r="G98" s="486" t="s">
        <v>1868</v>
      </c>
      <c r="J98" s="486"/>
      <c r="K98" s="486"/>
      <c r="L98" s="486"/>
      <c r="M98" s="486"/>
      <c r="N98" s="486"/>
      <c r="O98" s="486"/>
      <c r="P98" s="486"/>
    </row>
    <row r="99" spans="1:19" x14ac:dyDescent="0.2">
      <c r="A99" s="405" t="s">
        <v>30</v>
      </c>
      <c r="B99" s="405" t="s">
        <v>559</v>
      </c>
      <c r="C99" s="405" t="s">
        <v>1900</v>
      </c>
      <c r="D99" s="405" t="s">
        <v>1870</v>
      </c>
      <c r="E99" s="405">
        <v>1</v>
      </c>
      <c r="F99" s="405" t="s">
        <v>1901</v>
      </c>
      <c r="G99" s="487">
        <v>12</v>
      </c>
      <c r="J99" s="405"/>
      <c r="K99" s="405"/>
      <c r="L99" s="405"/>
      <c r="M99" s="405"/>
      <c r="N99" s="405"/>
      <c r="O99" s="405"/>
      <c r="P99" s="487"/>
    </row>
    <row r="101" spans="1:19" x14ac:dyDescent="0.2">
      <c r="A101" s="486" t="s">
        <v>1872</v>
      </c>
      <c r="B101" s="486" t="s">
        <v>552</v>
      </c>
      <c r="C101" s="486" t="s">
        <v>553</v>
      </c>
      <c r="D101" s="486" t="s">
        <v>131</v>
      </c>
      <c r="E101" s="486" t="s">
        <v>276</v>
      </c>
      <c r="F101" s="486" t="s">
        <v>555</v>
      </c>
      <c r="G101" s="486" t="s">
        <v>813</v>
      </c>
      <c r="H101" s="486" t="s">
        <v>1873</v>
      </c>
      <c r="J101" s="486"/>
      <c r="K101" s="486"/>
      <c r="L101" s="486"/>
      <c r="M101" s="486"/>
      <c r="N101" s="486"/>
      <c r="O101" s="486"/>
      <c r="P101" s="486"/>
      <c r="Q101" s="486" t="s">
        <v>1873</v>
      </c>
      <c r="R101" s="486" t="s">
        <v>2325</v>
      </c>
      <c r="S101" s="486" t="s">
        <v>2326</v>
      </c>
    </row>
    <row r="102" spans="1:19" x14ac:dyDescent="0.2">
      <c r="A102" s="527">
        <v>241</v>
      </c>
      <c r="B102" s="405" t="s">
        <v>246</v>
      </c>
      <c r="C102" s="405" t="s">
        <v>518</v>
      </c>
      <c r="D102" s="405" t="s">
        <v>1876</v>
      </c>
      <c r="E102" s="405" t="s">
        <v>563</v>
      </c>
      <c r="F102" s="405" t="s">
        <v>569</v>
      </c>
      <c r="G102" s="405" t="s">
        <v>2081</v>
      </c>
      <c r="H102" s="527">
        <v>4.29</v>
      </c>
      <c r="J102" s="405"/>
      <c r="K102" s="405"/>
      <c r="L102" s="405"/>
      <c r="M102" s="405"/>
      <c r="N102" s="405"/>
      <c r="O102" s="405"/>
      <c r="P102" s="405"/>
      <c r="Q102" s="405" t="s">
        <v>2367</v>
      </c>
      <c r="R102" s="405"/>
      <c r="S102" s="405"/>
    </row>
    <row r="103" spans="1:19" x14ac:dyDescent="0.2">
      <c r="A103" s="527">
        <v>77</v>
      </c>
      <c r="B103" s="405" t="s">
        <v>2271</v>
      </c>
      <c r="C103" s="405" t="s">
        <v>2272</v>
      </c>
      <c r="D103" s="405" t="s">
        <v>1903</v>
      </c>
      <c r="E103" s="405" t="s">
        <v>563</v>
      </c>
      <c r="F103" s="405" t="s">
        <v>571</v>
      </c>
      <c r="G103" s="405" t="s">
        <v>1922</v>
      </c>
      <c r="H103" s="527">
        <v>4.5199999999999996</v>
      </c>
      <c r="J103" s="405"/>
      <c r="K103" s="405"/>
      <c r="L103" s="405"/>
      <c r="M103" s="405"/>
      <c r="N103" s="405"/>
      <c r="O103" s="405"/>
      <c r="P103" s="405"/>
      <c r="Q103" s="405" t="s">
        <v>2368</v>
      </c>
      <c r="R103" s="405"/>
      <c r="S103" s="405"/>
    </row>
    <row r="104" spans="1:19" x14ac:dyDescent="0.2">
      <c r="A104" s="527">
        <v>68</v>
      </c>
      <c r="B104" s="405" t="s">
        <v>196</v>
      </c>
      <c r="C104" s="405" t="s">
        <v>355</v>
      </c>
      <c r="D104" s="405" t="s">
        <v>1876</v>
      </c>
      <c r="E104" s="405" t="s">
        <v>563</v>
      </c>
      <c r="F104" s="405" t="s">
        <v>575</v>
      </c>
      <c r="G104" s="405" t="s">
        <v>1907</v>
      </c>
      <c r="H104" s="527">
        <v>4.6399999999999997</v>
      </c>
      <c r="J104" s="405"/>
      <c r="K104" s="405"/>
      <c r="L104" s="405"/>
      <c r="M104" s="405"/>
      <c r="N104" s="405"/>
      <c r="O104" s="405"/>
      <c r="P104" s="405"/>
      <c r="Q104" s="405" t="s">
        <v>2369</v>
      </c>
      <c r="R104" s="405"/>
      <c r="S104" s="405"/>
    </row>
    <row r="105" spans="1:19" x14ac:dyDescent="0.2">
      <c r="A105" s="527">
        <v>236</v>
      </c>
      <c r="B105" s="405" t="s">
        <v>213</v>
      </c>
      <c r="C105" s="405" t="s">
        <v>214</v>
      </c>
      <c r="D105" s="405" t="s">
        <v>1876</v>
      </c>
      <c r="E105" s="405" t="s">
        <v>563</v>
      </c>
      <c r="F105" s="405" t="s">
        <v>583</v>
      </c>
      <c r="G105" s="405" t="s">
        <v>1879</v>
      </c>
      <c r="H105" s="527">
        <v>4.66</v>
      </c>
      <c r="J105" s="405"/>
      <c r="K105" s="405"/>
      <c r="L105" s="405"/>
      <c r="M105" s="405"/>
      <c r="N105" s="405"/>
      <c r="O105" s="405"/>
      <c r="P105" s="405"/>
      <c r="Q105" s="405" t="s">
        <v>2348</v>
      </c>
      <c r="R105" s="405"/>
      <c r="S105" s="405"/>
    </row>
    <row r="106" spans="1:19" x14ac:dyDescent="0.2">
      <c r="A106" s="527">
        <v>124</v>
      </c>
      <c r="B106" s="405" t="s">
        <v>219</v>
      </c>
      <c r="C106" s="405" t="s">
        <v>1906</v>
      </c>
      <c r="D106" s="405" t="s">
        <v>1876</v>
      </c>
      <c r="E106" s="405" t="s">
        <v>563</v>
      </c>
      <c r="F106" s="405" t="s">
        <v>558</v>
      </c>
      <c r="G106" s="405" t="s">
        <v>1888</v>
      </c>
      <c r="H106" s="527">
        <v>4.67</v>
      </c>
      <c r="J106" s="405"/>
      <c r="K106" s="405"/>
      <c r="L106" s="405"/>
      <c r="M106" s="405"/>
      <c r="N106" s="405"/>
      <c r="O106" s="405"/>
      <c r="P106" s="405"/>
      <c r="Q106" s="405" t="s">
        <v>2370</v>
      </c>
      <c r="R106" s="405"/>
      <c r="S106" s="405"/>
    </row>
    <row r="107" spans="1:19" x14ac:dyDescent="0.2">
      <c r="A107" s="527">
        <v>52</v>
      </c>
      <c r="B107" s="405" t="s">
        <v>200</v>
      </c>
      <c r="C107" s="405" t="s">
        <v>2094</v>
      </c>
      <c r="D107" s="405" t="s">
        <v>1876</v>
      </c>
      <c r="E107" s="405" t="s">
        <v>563</v>
      </c>
      <c r="F107" s="405" t="s">
        <v>583</v>
      </c>
      <c r="G107" s="405" t="s">
        <v>1879</v>
      </c>
      <c r="H107" s="527">
        <v>4.7</v>
      </c>
      <c r="J107" s="405"/>
      <c r="K107" s="405"/>
      <c r="L107" s="405"/>
      <c r="M107" s="405"/>
      <c r="N107" s="405"/>
      <c r="O107" s="405"/>
      <c r="P107" s="405"/>
      <c r="Q107" s="405" t="s">
        <v>2371</v>
      </c>
      <c r="R107" s="405"/>
      <c r="S107" s="405"/>
    </row>
    <row r="108" spans="1:19" x14ac:dyDescent="0.2">
      <c r="A108" s="527">
        <v>131</v>
      </c>
      <c r="B108" s="405" t="s">
        <v>400</v>
      </c>
      <c r="C108" s="405" t="s">
        <v>459</v>
      </c>
      <c r="D108" s="405" t="s">
        <v>1876</v>
      </c>
      <c r="E108" s="405" t="s">
        <v>563</v>
      </c>
      <c r="F108" s="405" t="s">
        <v>575</v>
      </c>
      <c r="G108" s="405" t="s">
        <v>1907</v>
      </c>
      <c r="H108" s="527">
        <v>4.74</v>
      </c>
      <c r="J108" s="405"/>
      <c r="K108" s="405"/>
      <c r="L108" s="405"/>
      <c r="M108" s="405"/>
      <c r="N108" s="405"/>
      <c r="O108" s="405"/>
      <c r="P108" s="405"/>
      <c r="Q108" s="405" t="s">
        <v>2372</v>
      </c>
      <c r="R108" s="405"/>
      <c r="S108" s="405"/>
    </row>
    <row r="109" spans="1:19" x14ac:dyDescent="0.2">
      <c r="A109" s="527">
        <v>46</v>
      </c>
      <c r="B109" s="405" t="s">
        <v>204</v>
      </c>
      <c r="C109" s="405" t="s">
        <v>143</v>
      </c>
      <c r="D109" s="405" t="s">
        <v>1876</v>
      </c>
      <c r="E109" s="405" t="s">
        <v>563</v>
      </c>
      <c r="F109" s="405" t="s">
        <v>583</v>
      </c>
      <c r="G109" s="405" t="s">
        <v>1879</v>
      </c>
      <c r="H109" s="527">
        <v>4.88</v>
      </c>
      <c r="J109" s="405"/>
      <c r="K109" s="405"/>
      <c r="L109" s="405"/>
      <c r="M109" s="405"/>
      <c r="N109" s="405"/>
      <c r="O109" s="405"/>
      <c r="P109" s="405"/>
      <c r="Q109" s="405" t="s">
        <v>2373</v>
      </c>
      <c r="R109" s="405"/>
      <c r="S109" s="405"/>
    </row>
    <row r="110" spans="1:19" x14ac:dyDescent="0.2">
      <c r="A110" s="527">
        <v>146</v>
      </c>
      <c r="B110" s="405" t="s">
        <v>213</v>
      </c>
      <c r="C110" s="405" t="s">
        <v>2083</v>
      </c>
      <c r="D110" s="405" t="s">
        <v>1876</v>
      </c>
      <c r="E110" s="405" t="s">
        <v>563</v>
      </c>
      <c r="F110" s="405" t="s">
        <v>2084</v>
      </c>
      <c r="G110" s="405" t="s">
        <v>2085</v>
      </c>
      <c r="H110" s="527">
        <v>4.88</v>
      </c>
      <c r="J110" s="405"/>
      <c r="K110" s="405"/>
      <c r="L110" s="405"/>
      <c r="M110" s="405"/>
      <c r="N110" s="405"/>
      <c r="O110" s="405"/>
      <c r="P110" s="405"/>
      <c r="Q110" s="405" t="s">
        <v>2373</v>
      </c>
      <c r="R110" s="405"/>
      <c r="S110" s="405"/>
    </row>
    <row r="111" spans="1:19" x14ac:dyDescent="0.2">
      <c r="A111" s="527">
        <v>244</v>
      </c>
      <c r="B111" s="405" t="s">
        <v>216</v>
      </c>
      <c r="C111" s="405" t="s">
        <v>182</v>
      </c>
      <c r="D111" s="405" t="s">
        <v>1903</v>
      </c>
      <c r="E111" s="405" t="s">
        <v>563</v>
      </c>
      <c r="F111" s="405" t="s">
        <v>583</v>
      </c>
      <c r="G111" s="405" t="s">
        <v>1879</v>
      </c>
      <c r="H111" s="527">
        <v>5.0199999999999996</v>
      </c>
      <c r="J111" s="405"/>
      <c r="K111" s="405"/>
      <c r="L111" s="405"/>
      <c r="M111" s="405"/>
      <c r="N111" s="405"/>
      <c r="O111" s="405"/>
      <c r="P111" s="405"/>
      <c r="Q111" s="405" t="s">
        <v>2374</v>
      </c>
      <c r="R111" s="405"/>
      <c r="S111" s="405"/>
    </row>
    <row r="112" spans="1:19" x14ac:dyDescent="0.2">
      <c r="A112" s="527">
        <v>63</v>
      </c>
      <c r="B112" s="405" t="s">
        <v>204</v>
      </c>
      <c r="C112" s="405" t="s">
        <v>442</v>
      </c>
      <c r="D112" s="405" t="s">
        <v>1876</v>
      </c>
      <c r="E112" s="405" t="s">
        <v>563</v>
      </c>
      <c r="F112" s="405" t="s">
        <v>583</v>
      </c>
      <c r="G112" s="405" t="s">
        <v>1879</v>
      </c>
      <c r="H112" s="527">
        <v>5.24</v>
      </c>
      <c r="J112" s="405"/>
      <c r="K112" s="405"/>
      <c r="L112" s="405"/>
      <c r="M112" s="405"/>
      <c r="N112" s="405"/>
      <c r="O112" s="405"/>
      <c r="P112" s="405"/>
      <c r="Q112" s="405" t="s">
        <v>2375</v>
      </c>
      <c r="R112" s="405"/>
      <c r="S112" s="405"/>
    </row>
    <row r="113" spans="1:19" x14ac:dyDescent="0.2">
      <c r="A113" s="527">
        <v>62</v>
      </c>
      <c r="B113" s="405" t="s">
        <v>209</v>
      </c>
      <c r="C113" s="405" t="s">
        <v>166</v>
      </c>
      <c r="D113" s="405" t="s">
        <v>1876</v>
      </c>
      <c r="E113" s="405" t="s">
        <v>563</v>
      </c>
      <c r="F113" s="405" t="s">
        <v>564</v>
      </c>
      <c r="G113" s="405" t="s">
        <v>2108</v>
      </c>
      <c r="H113" s="527">
        <v>5.94</v>
      </c>
      <c r="J113" s="405"/>
      <c r="K113" s="405"/>
      <c r="L113" s="405"/>
      <c r="M113" s="405"/>
      <c r="N113" s="405"/>
      <c r="O113" s="405"/>
      <c r="P113" s="405"/>
      <c r="Q113" s="405" t="s">
        <v>2376</v>
      </c>
      <c r="R113" s="405"/>
      <c r="S113" s="405"/>
    </row>
    <row r="117" spans="1:19" x14ac:dyDescent="0.2">
      <c r="A117" s="486" t="s">
        <v>1866</v>
      </c>
      <c r="B117" s="486" t="s">
        <v>20</v>
      </c>
      <c r="C117" s="486" t="s">
        <v>1867</v>
      </c>
      <c r="D117" s="486" t="s">
        <v>554</v>
      </c>
      <c r="E117" s="486" t="s">
        <v>1804</v>
      </c>
      <c r="F117" s="486" t="s">
        <v>538</v>
      </c>
      <c r="G117" s="486" t="s">
        <v>1868</v>
      </c>
      <c r="J117" s="486"/>
      <c r="K117" s="486"/>
      <c r="L117" s="486"/>
      <c r="M117" s="486"/>
      <c r="N117" s="486"/>
      <c r="O117" s="486"/>
      <c r="P117" s="486"/>
    </row>
    <row r="118" spans="1:19" x14ac:dyDescent="0.2">
      <c r="A118" s="405" t="s">
        <v>29</v>
      </c>
      <c r="B118" s="405" t="s">
        <v>559</v>
      </c>
      <c r="C118" s="405" t="s">
        <v>1908</v>
      </c>
      <c r="D118" s="405" t="s">
        <v>7</v>
      </c>
      <c r="E118" s="405">
        <v>1</v>
      </c>
      <c r="F118" s="405" t="s">
        <v>1901</v>
      </c>
      <c r="G118" s="487">
        <v>11</v>
      </c>
      <c r="J118" s="405"/>
      <c r="K118" s="405"/>
      <c r="L118" s="405"/>
      <c r="M118" s="405"/>
      <c r="N118" s="405"/>
      <c r="O118" s="405"/>
      <c r="P118" s="487"/>
    </row>
    <row r="120" spans="1:19" x14ac:dyDescent="0.2">
      <c r="A120" s="486" t="s">
        <v>1872</v>
      </c>
      <c r="B120" s="486" t="s">
        <v>552</v>
      </c>
      <c r="C120" s="486" t="s">
        <v>553</v>
      </c>
      <c r="D120" s="486" t="s">
        <v>131</v>
      </c>
      <c r="E120" s="486" t="s">
        <v>276</v>
      </c>
      <c r="F120" s="486" t="s">
        <v>555</v>
      </c>
      <c r="G120" s="486" t="s">
        <v>813</v>
      </c>
      <c r="H120" s="486" t="s">
        <v>1873</v>
      </c>
      <c r="J120" s="486"/>
      <c r="K120" s="486"/>
      <c r="L120" s="486"/>
      <c r="M120" s="486"/>
      <c r="N120" s="486"/>
      <c r="O120" s="486"/>
      <c r="P120" s="486"/>
      <c r="Q120" s="486" t="s">
        <v>1873</v>
      </c>
      <c r="R120" s="486" t="s">
        <v>2325</v>
      </c>
      <c r="S120" s="486" t="s">
        <v>2326</v>
      </c>
    </row>
    <row r="121" spans="1:19" x14ac:dyDescent="0.2">
      <c r="A121" s="527">
        <v>12</v>
      </c>
      <c r="B121" s="405" t="s">
        <v>306</v>
      </c>
      <c r="C121" s="405" t="s">
        <v>307</v>
      </c>
      <c r="D121" s="405" t="s">
        <v>1881</v>
      </c>
      <c r="E121" s="405" t="s">
        <v>563</v>
      </c>
      <c r="F121" s="405" t="s">
        <v>574</v>
      </c>
      <c r="G121" s="405" t="s">
        <v>1938</v>
      </c>
      <c r="H121" s="527">
        <v>0</v>
      </c>
      <c r="J121" s="405"/>
      <c r="K121" s="405"/>
      <c r="L121" s="405"/>
      <c r="M121" s="405"/>
      <c r="N121" s="405"/>
      <c r="O121" s="405"/>
      <c r="P121" s="405"/>
      <c r="Q121" s="405" t="s">
        <v>1928</v>
      </c>
      <c r="R121" s="405"/>
      <c r="S121" s="405"/>
    </row>
    <row r="122" spans="1:19" x14ac:dyDescent="0.2">
      <c r="A122" s="527">
        <v>232</v>
      </c>
      <c r="B122" s="405" t="s">
        <v>299</v>
      </c>
      <c r="C122" s="405" t="s">
        <v>2086</v>
      </c>
      <c r="D122" s="405" t="s">
        <v>1881</v>
      </c>
      <c r="E122" s="405" t="s">
        <v>563</v>
      </c>
      <c r="F122" s="405" t="s">
        <v>615</v>
      </c>
      <c r="G122" s="405" t="s">
        <v>2087</v>
      </c>
      <c r="H122" s="527">
        <v>4.22</v>
      </c>
      <c r="J122" s="405"/>
      <c r="K122" s="405"/>
      <c r="L122" s="405"/>
      <c r="M122" s="405"/>
      <c r="N122" s="405"/>
      <c r="O122" s="405"/>
      <c r="P122" s="405"/>
      <c r="Q122" s="405" t="s">
        <v>2377</v>
      </c>
      <c r="R122" s="405"/>
      <c r="S122" s="405"/>
    </row>
    <row r="123" spans="1:19" x14ac:dyDescent="0.2">
      <c r="A123" s="527">
        <v>234</v>
      </c>
      <c r="B123" s="405" t="s">
        <v>1874</v>
      </c>
      <c r="C123" s="405" t="s">
        <v>1875</v>
      </c>
      <c r="D123" s="405" t="s">
        <v>1876</v>
      </c>
      <c r="E123" s="405" t="s">
        <v>563</v>
      </c>
      <c r="F123" s="405" t="s">
        <v>1877</v>
      </c>
      <c r="G123" s="405" t="s">
        <v>1878</v>
      </c>
      <c r="H123" s="527">
        <v>4.7</v>
      </c>
      <c r="J123" s="405"/>
      <c r="K123" s="405"/>
      <c r="L123" s="405"/>
      <c r="M123" s="405"/>
      <c r="N123" s="405"/>
      <c r="O123" s="405"/>
      <c r="P123" s="405"/>
      <c r="Q123" s="405" t="s">
        <v>2371</v>
      </c>
      <c r="R123" s="405"/>
      <c r="S123" s="405"/>
    </row>
    <row r="124" spans="1:19" x14ac:dyDescent="0.2">
      <c r="A124" s="527">
        <v>79</v>
      </c>
      <c r="B124" s="405" t="s">
        <v>2302</v>
      </c>
      <c r="C124" s="405" t="s">
        <v>2303</v>
      </c>
      <c r="D124" s="405" t="s">
        <v>1903</v>
      </c>
      <c r="E124" s="405" t="s">
        <v>563</v>
      </c>
      <c r="F124" s="405" t="s">
        <v>2210</v>
      </c>
      <c r="G124" s="405" t="s">
        <v>2211</v>
      </c>
      <c r="H124" s="527">
        <v>4.9000000000000004</v>
      </c>
      <c r="J124" s="405"/>
      <c r="K124" s="405"/>
      <c r="L124" s="405"/>
      <c r="M124" s="405"/>
      <c r="N124" s="405"/>
      <c r="O124" s="405"/>
      <c r="P124" s="405"/>
      <c r="Q124" s="405" t="s">
        <v>2378</v>
      </c>
      <c r="R124" s="405"/>
      <c r="S124" s="405"/>
    </row>
    <row r="125" spans="1:19" x14ac:dyDescent="0.2">
      <c r="A125" s="527">
        <v>261</v>
      </c>
      <c r="B125" s="405" t="s">
        <v>264</v>
      </c>
      <c r="C125" s="405" t="s">
        <v>2199</v>
      </c>
      <c r="D125" s="405" t="s">
        <v>1876</v>
      </c>
      <c r="E125" s="405" t="s">
        <v>563</v>
      </c>
      <c r="F125" s="405" t="s">
        <v>2200</v>
      </c>
      <c r="G125" s="405" t="s">
        <v>2201</v>
      </c>
      <c r="H125" s="527">
        <v>5.09</v>
      </c>
      <c r="J125" s="405"/>
      <c r="K125" s="405"/>
      <c r="L125" s="405"/>
      <c r="M125" s="405"/>
      <c r="N125" s="405"/>
      <c r="O125" s="405"/>
      <c r="P125" s="405"/>
      <c r="Q125" s="405" t="s">
        <v>2379</v>
      </c>
      <c r="R125" s="405"/>
      <c r="S125" s="405"/>
    </row>
    <row r="126" spans="1:19" x14ac:dyDescent="0.2">
      <c r="A126" s="527">
        <v>13</v>
      </c>
      <c r="B126" s="405" t="s">
        <v>507</v>
      </c>
      <c r="C126" s="405" t="s">
        <v>508</v>
      </c>
      <c r="D126" s="405" t="s">
        <v>1881</v>
      </c>
      <c r="E126" s="405" t="s">
        <v>563</v>
      </c>
      <c r="F126" s="405" t="s">
        <v>575</v>
      </c>
      <c r="G126" s="405" t="s">
        <v>1907</v>
      </c>
      <c r="H126" s="527">
        <v>5.22</v>
      </c>
      <c r="J126" s="405"/>
      <c r="K126" s="405"/>
      <c r="L126" s="405"/>
      <c r="M126" s="405"/>
      <c r="N126" s="405"/>
      <c r="O126" s="405"/>
      <c r="P126" s="405"/>
      <c r="Q126" s="405" t="s">
        <v>2380</v>
      </c>
      <c r="R126" s="405"/>
      <c r="S126" s="405"/>
    </row>
    <row r="127" spans="1:19" x14ac:dyDescent="0.2">
      <c r="A127" s="527">
        <v>119</v>
      </c>
      <c r="B127" s="405" t="s">
        <v>2095</v>
      </c>
      <c r="C127" s="405" t="s">
        <v>2096</v>
      </c>
      <c r="D127" s="405" t="s">
        <v>1881</v>
      </c>
      <c r="E127" s="405" t="s">
        <v>563</v>
      </c>
      <c r="F127" s="405" t="s">
        <v>583</v>
      </c>
      <c r="G127" s="405" t="s">
        <v>1879</v>
      </c>
      <c r="H127" s="527">
        <v>5.23</v>
      </c>
      <c r="J127" s="405"/>
      <c r="K127" s="405"/>
      <c r="L127" s="405"/>
      <c r="M127" s="405"/>
      <c r="N127" s="405"/>
      <c r="O127" s="405"/>
      <c r="P127" s="405"/>
      <c r="Q127" s="405" t="s">
        <v>2381</v>
      </c>
      <c r="R127" s="405"/>
      <c r="S127" s="405"/>
    </row>
    <row r="128" spans="1:19" x14ac:dyDescent="0.2">
      <c r="A128" s="527">
        <v>6</v>
      </c>
      <c r="B128" s="405" t="s">
        <v>318</v>
      </c>
      <c r="C128" s="405" t="s">
        <v>319</v>
      </c>
      <c r="D128" s="405" t="s">
        <v>1881</v>
      </c>
      <c r="E128" s="405" t="s">
        <v>563</v>
      </c>
      <c r="F128" s="405" t="s">
        <v>574</v>
      </c>
      <c r="G128" s="405" t="s">
        <v>1938</v>
      </c>
      <c r="H128" s="527">
        <v>5.51</v>
      </c>
      <c r="J128" s="405"/>
      <c r="K128" s="405"/>
      <c r="L128" s="405"/>
      <c r="M128" s="405"/>
      <c r="N128" s="405"/>
      <c r="O128" s="405"/>
      <c r="P128" s="405"/>
      <c r="Q128" s="405" t="s">
        <v>2382</v>
      </c>
      <c r="R128" s="405"/>
      <c r="S128" s="405"/>
    </row>
    <row r="129" spans="1:19" x14ac:dyDescent="0.2">
      <c r="A129" s="527">
        <v>260</v>
      </c>
      <c r="B129" s="405" t="s">
        <v>194</v>
      </c>
      <c r="C129" s="405" t="s">
        <v>457</v>
      </c>
      <c r="D129" s="405" t="s">
        <v>1881</v>
      </c>
      <c r="E129" s="405" t="s">
        <v>563</v>
      </c>
      <c r="F129" s="405" t="s">
        <v>606</v>
      </c>
      <c r="G129" s="405" t="s">
        <v>2082</v>
      </c>
      <c r="H129" s="527">
        <v>5.54</v>
      </c>
      <c r="J129" s="405"/>
      <c r="K129" s="405"/>
      <c r="L129" s="405"/>
      <c r="M129" s="405"/>
      <c r="N129" s="405"/>
      <c r="O129" s="405"/>
      <c r="P129" s="405"/>
      <c r="Q129" s="405" t="s">
        <v>2360</v>
      </c>
      <c r="R129" s="405"/>
      <c r="S129" s="405"/>
    </row>
    <row r="130" spans="1:19" x14ac:dyDescent="0.2">
      <c r="A130" s="527">
        <v>118</v>
      </c>
      <c r="B130" s="405" t="s">
        <v>213</v>
      </c>
      <c r="C130" s="405" t="s">
        <v>1902</v>
      </c>
      <c r="D130" s="405" t="s">
        <v>1881</v>
      </c>
      <c r="E130" s="405" t="s">
        <v>563</v>
      </c>
      <c r="F130" s="405" t="s">
        <v>1904</v>
      </c>
      <c r="G130" s="405" t="s">
        <v>1905</v>
      </c>
      <c r="H130" s="527">
        <v>5.82</v>
      </c>
      <c r="J130" s="405"/>
      <c r="K130" s="405"/>
      <c r="L130" s="405"/>
      <c r="M130" s="405"/>
      <c r="N130" s="405"/>
      <c r="O130" s="405"/>
      <c r="P130" s="405"/>
      <c r="Q130" s="405" t="s">
        <v>2383</v>
      </c>
      <c r="R130" s="405"/>
      <c r="S130" s="405"/>
    </row>
    <row r="131" spans="1:19" x14ac:dyDescent="0.2">
      <c r="A131" s="527">
        <v>219</v>
      </c>
      <c r="B131" s="405" t="s">
        <v>189</v>
      </c>
      <c r="C131" s="405" t="s">
        <v>2212</v>
      </c>
      <c r="D131" s="405" t="s">
        <v>1881</v>
      </c>
      <c r="E131" s="405" t="s">
        <v>563</v>
      </c>
      <c r="F131" s="405" t="s">
        <v>2210</v>
      </c>
      <c r="G131" s="405" t="s">
        <v>2211</v>
      </c>
      <c r="H131" s="527">
        <v>6</v>
      </c>
      <c r="J131" s="405"/>
      <c r="K131" s="405"/>
      <c r="L131" s="405"/>
      <c r="M131" s="405"/>
      <c r="N131" s="405"/>
      <c r="O131" s="405"/>
      <c r="P131" s="405"/>
      <c r="Q131" s="405" t="s">
        <v>2384</v>
      </c>
      <c r="R131" s="405"/>
      <c r="S131" s="405"/>
    </row>
    <row r="135" spans="1:19" x14ac:dyDescent="0.2">
      <c r="A135" s="486" t="s">
        <v>1866</v>
      </c>
      <c r="B135" s="486" t="s">
        <v>20</v>
      </c>
      <c r="C135" s="486" t="s">
        <v>1867</v>
      </c>
      <c r="D135" s="486" t="s">
        <v>554</v>
      </c>
      <c r="E135" s="486" t="s">
        <v>1804</v>
      </c>
      <c r="F135" s="486" t="s">
        <v>538</v>
      </c>
      <c r="G135" s="486" t="s">
        <v>1868</v>
      </c>
      <c r="J135" s="486"/>
      <c r="K135" s="486"/>
      <c r="L135" s="486"/>
      <c r="M135" s="486"/>
      <c r="N135" s="486"/>
      <c r="O135" s="486"/>
      <c r="P135" s="486"/>
    </row>
    <row r="136" spans="1:19" x14ac:dyDescent="0.2">
      <c r="A136" s="405" t="s">
        <v>28</v>
      </c>
      <c r="B136" s="405" t="s">
        <v>70</v>
      </c>
      <c r="C136" s="405" t="s">
        <v>1909</v>
      </c>
      <c r="D136" s="405" t="s">
        <v>23</v>
      </c>
      <c r="E136" s="405">
        <v>1</v>
      </c>
      <c r="F136" s="405" t="s">
        <v>1910</v>
      </c>
      <c r="G136" s="487">
        <v>7</v>
      </c>
      <c r="J136" s="405"/>
      <c r="K136" s="405"/>
      <c r="L136" s="405"/>
      <c r="M136" s="405"/>
      <c r="N136" s="405"/>
      <c r="O136" s="405"/>
      <c r="P136" s="487"/>
    </row>
    <row r="138" spans="1:19" x14ac:dyDescent="0.2">
      <c r="A138" s="486" t="s">
        <v>1872</v>
      </c>
      <c r="B138" s="486" t="s">
        <v>552</v>
      </c>
      <c r="C138" s="486" t="s">
        <v>553</v>
      </c>
      <c r="D138" s="486" t="s">
        <v>131</v>
      </c>
      <c r="E138" s="486" t="s">
        <v>276</v>
      </c>
      <c r="F138" s="486" t="s">
        <v>555</v>
      </c>
      <c r="G138" s="486" t="s">
        <v>813</v>
      </c>
      <c r="H138" s="486" t="s">
        <v>1873</v>
      </c>
      <c r="J138" s="486"/>
      <c r="K138" s="486"/>
      <c r="L138" s="486"/>
      <c r="M138" s="486"/>
      <c r="N138" s="486"/>
      <c r="O138" s="486"/>
      <c r="P138" s="486"/>
      <c r="Q138" s="486" t="s">
        <v>1873</v>
      </c>
      <c r="R138" s="486" t="s">
        <v>2325</v>
      </c>
      <c r="S138" s="486" t="s">
        <v>2326</v>
      </c>
    </row>
    <row r="139" spans="1:19" x14ac:dyDescent="0.2">
      <c r="A139" s="527">
        <v>238</v>
      </c>
      <c r="B139" s="405" t="s">
        <v>2300</v>
      </c>
      <c r="C139" s="405" t="s">
        <v>2301</v>
      </c>
      <c r="D139" s="405" t="s">
        <v>1876</v>
      </c>
      <c r="E139" s="405" t="s">
        <v>557</v>
      </c>
      <c r="F139" s="405" t="s">
        <v>2210</v>
      </c>
      <c r="G139" s="405" t="s">
        <v>2211</v>
      </c>
      <c r="H139" s="527">
        <v>1.6</v>
      </c>
      <c r="J139" s="405"/>
      <c r="K139" s="405"/>
      <c r="L139" s="405"/>
      <c r="M139" s="405"/>
      <c r="N139" s="405"/>
      <c r="O139" s="405"/>
      <c r="P139" s="405"/>
      <c r="Q139" s="405" t="s">
        <v>2340</v>
      </c>
      <c r="R139" s="405"/>
      <c r="S139" s="405"/>
    </row>
    <row r="140" spans="1:19" x14ac:dyDescent="0.2">
      <c r="A140" s="527">
        <v>230</v>
      </c>
      <c r="B140" s="405" t="s">
        <v>144</v>
      </c>
      <c r="C140" s="405" t="s">
        <v>143</v>
      </c>
      <c r="D140" s="405" t="s">
        <v>1881</v>
      </c>
      <c r="E140" s="405" t="s">
        <v>557</v>
      </c>
      <c r="F140" s="405" t="s">
        <v>558</v>
      </c>
      <c r="G140" s="405" t="s">
        <v>1888</v>
      </c>
      <c r="H140" s="527">
        <v>1.75</v>
      </c>
      <c r="J140" s="405"/>
      <c r="K140" s="405"/>
      <c r="L140" s="405"/>
      <c r="M140" s="405"/>
      <c r="N140" s="405"/>
      <c r="O140" s="405"/>
      <c r="P140" s="405"/>
      <c r="Q140" s="405" t="s">
        <v>2385</v>
      </c>
      <c r="R140" s="405"/>
      <c r="S140" s="405"/>
    </row>
    <row r="141" spans="1:19" x14ac:dyDescent="0.2">
      <c r="A141" s="527">
        <v>218</v>
      </c>
      <c r="B141" s="405" t="s">
        <v>325</v>
      </c>
      <c r="C141" s="405" t="s">
        <v>278</v>
      </c>
      <c r="D141" s="405" t="s">
        <v>1881</v>
      </c>
      <c r="E141" s="405" t="s">
        <v>557</v>
      </c>
      <c r="F141" s="405" t="s">
        <v>615</v>
      </c>
      <c r="G141" s="405" t="s">
        <v>2087</v>
      </c>
      <c r="H141" s="527">
        <v>1.8</v>
      </c>
      <c r="J141" s="405"/>
      <c r="K141" s="405"/>
      <c r="L141" s="405"/>
      <c r="M141" s="405"/>
      <c r="N141" s="405"/>
      <c r="O141" s="405"/>
      <c r="P141" s="405"/>
      <c r="Q141" s="405" t="s">
        <v>2386</v>
      </c>
      <c r="R141" s="405"/>
      <c r="S141" s="405"/>
    </row>
    <row r="142" spans="1:19" x14ac:dyDescent="0.2">
      <c r="A142" s="527">
        <v>233</v>
      </c>
      <c r="B142" s="405" t="s">
        <v>146</v>
      </c>
      <c r="C142" s="405" t="s">
        <v>592</v>
      </c>
      <c r="D142" s="405" t="s">
        <v>1881</v>
      </c>
      <c r="E142" s="405" t="s">
        <v>557</v>
      </c>
      <c r="F142" s="405" t="s">
        <v>574</v>
      </c>
      <c r="G142" s="405" t="s">
        <v>1938</v>
      </c>
      <c r="H142" s="527">
        <v>1.8</v>
      </c>
      <c r="J142" s="405"/>
      <c r="K142" s="405"/>
      <c r="L142" s="405"/>
      <c r="M142" s="405"/>
      <c r="N142" s="405"/>
      <c r="O142" s="405"/>
      <c r="P142" s="405"/>
      <c r="Q142" s="405" t="s">
        <v>2386</v>
      </c>
      <c r="R142" s="405"/>
      <c r="S142" s="405"/>
    </row>
    <row r="143" spans="1:19" x14ac:dyDescent="0.2">
      <c r="A143" s="527">
        <v>227</v>
      </c>
      <c r="B143" s="405" t="s">
        <v>401</v>
      </c>
      <c r="C143" s="405" t="s">
        <v>402</v>
      </c>
      <c r="D143" s="405" t="s">
        <v>1881</v>
      </c>
      <c r="E143" s="405" t="s">
        <v>557</v>
      </c>
      <c r="F143" s="405" t="s">
        <v>558</v>
      </c>
      <c r="G143" s="405" t="s">
        <v>1888</v>
      </c>
      <c r="H143" s="527">
        <v>1.83</v>
      </c>
      <c r="J143" s="405"/>
      <c r="K143" s="405"/>
      <c r="L143" s="405"/>
      <c r="M143" s="405"/>
      <c r="N143" s="405"/>
      <c r="O143" s="405"/>
      <c r="P143" s="405"/>
      <c r="Q143" s="405" t="s">
        <v>2387</v>
      </c>
      <c r="R143" s="405"/>
      <c r="S143" s="405"/>
    </row>
    <row r="144" spans="1:19" x14ac:dyDescent="0.2">
      <c r="A144" s="527">
        <v>75</v>
      </c>
      <c r="B144" s="405" t="s">
        <v>501</v>
      </c>
      <c r="C144" s="405" t="s">
        <v>186</v>
      </c>
      <c r="D144" s="405" t="s">
        <v>1876</v>
      </c>
      <c r="E144" s="405" t="s">
        <v>557</v>
      </c>
      <c r="F144" s="405" t="s">
        <v>2210</v>
      </c>
      <c r="G144" s="405" t="s">
        <v>2211</v>
      </c>
      <c r="H144" s="527">
        <v>1.85</v>
      </c>
      <c r="J144" s="405"/>
      <c r="K144" s="405"/>
      <c r="L144" s="405"/>
      <c r="M144" s="405"/>
      <c r="N144" s="405"/>
      <c r="O144" s="405"/>
      <c r="P144" s="405"/>
      <c r="Q144" s="405" t="s">
        <v>2388</v>
      </c>
      <c r="R144" s="405"/>
      <c r="S144" s="405"/>
    </row>
    <row r="145" spans="1:19" x14ac:dyDescent="0.2">
      <c r="A145" s="527">
        <v>228</v>
      </c>
      <c r="B145" s="405" t="s">
        <v>2097</v>
      </c>
      <c r="C145" s="405" t="s">
        <v>2098</v>
      </c>
      <c r="D145" s="405" t="s">
        <v>1881</v>
      </c>
      <c r="E145" s="405" t="s">
        <v>557</v>
      </c>
      <c r="F145" s="405" t="s">
        <v>583</v>
      </c>
      <c r="G145" s="405" t="s">
        <v>1879</v>
      </c>
      <c r="H145" s="527">
        <v>1.98</v>
      </c>
      <c r="J145" s="405"/>
      <c r="K145" s="405"/>
      <c r="L145" s="405"/>
      <c r="M145" s="405"/>
      <c r="N145" s="405"/>
      <c r="O145" s="405"/>
      <c r="P145" s="405"/>
      <c r="Q145" s="405" t="s">
        <v>2389</v>
      </c>
      <c r="R145" s="405"/>
      <c r="S145" s="405"/>
    </row>
    <row r="149" spans="1:19" x14ac:dyDescent="0.2">
      <c r="A149" s="486" t="s">
        <v>1866</v>
      </c>
      <c r="B149" s="486" t="s">
        <v>20</v>
      </c>
      <c r="C149" s="486" t="s">
        <v>1867</v>
      </c>
      <c r="D149" s="486" t="s">
        <v>554</v>
      </c>
      <c r="E149" s="486" t="s">
        <v>1804</v>
      </c>
      <c r="F149" s="486" t="s">
        <v>538</v>
      </c>
      <c r="G149" s="486" t="s">
        <v>1868</v>
      </c>
      <c r="J149" s="486"/>
      <c r="K149" s="486"/>
      <c r="L149" s="486"/>
      <c r="M149" s="486"/>
      <c r="N149" s="486"/>
      <c r="O149" s="486"/>
      <c r="P149" s="486"/>
    </row>
    <row r="150" spans="1:19" x14ac:dyDescent="0.2">
      <c r="A150" s="405" t="s">
        <v>27</v>
      </c>
      <c r="B150" s="405" t="s">
        <v>70</v>
      </c>
      <c r="C150" s="405" t="s">
        <v>1911</v>
      </c>
      <c r="D150" s="405" t="s">
        <v>1885</v>
      </c>
      <c r="E150" s="405">
        <v>1</v>
      </c>
      <c r="F150" s="405" t="s">
        <v>1910</v>
      </c>
      <c r="G150" s="487">
        <v>6</v>
      </c>
      <c r="J150" s="405"/>
      <c r="K150" s="405"/>
      <c r="L150" s="405"/>
      <c r="M150" s="405"/>
      <c r="N150" s="405"/>
      <c r="O150" s="405"/>
      <c r="P150" s="487"/>
    </row>
    <row r="152" spans="1:19" x14ac:dyDescent="0.2">
      <c r="A152" s="486" t="s">
        <v>1872</v>
      </c>
      <c r="B152" s="486" t="s">
        <v>552</v>
      </c>
      <c r="C152" s="486" t="s">
        <v>553</v>
      </c>
      <c r="D152" s="486" t="s">
        <v>131</v>
      </c>
      <c r="E152" s="486" t="s">
        <v>276</v>
      </c>
      <c r="F152" s="486" t="s">
        <v>555</v>
      </c>
      <c r="G152" s="486" t="s">
        <v>813</v>
      </c>
      <c r="H152" s="486" t="s">
        <v>1873</v>
      </c>
      <c r="J152" s="486"/>
      <c r="K152" s="486"/>
      <c r="L152" s="486"/>
      <c r="M152" s="486"/>
      <c r="N152" s="486"/>
      <c r="O152" s="486"/>
      <c r="P152" s="486"/>
      <c r="Q152" s="486" t="s">
        <v>1873</v>
      </c>
      <c r="R152" s="486" t="s">
        <v>2325</v>
      </c>
      <c r="S152" s="486" t="s">
        <v>2326</v>
      </c>
    </row>
    <row r="153" spans="1:19" x14ac:dyDescent="0.2">
      <c r="A153" s="527">
        <v>161</v>
      </c>
      <c r="B153" s="405" t="s">
        <v>472</v>
      </c>
      <c r="C153" s="405" t="s">
        <v>173</v>
      </c>
      <c r="D153" s="405" t="s">
        <v>1903</v>
      </c>
      <c r="E153" s="405" t="s">
        <v>557</v>
      </c>
      <c r="F153" s="405" t="s">
        <v>583</v>
      </c>
      <c r="G153" s="405" t="s">
        <v>1879</v>
      </c>
      <c r="H153" s="527">
        <v>1.6</v>
      </c>
      <c r="J153" s="405"/>
      <c r="K153" s="405"/>
      <c r="L153" s="405"/>
      <c r="M153" s="405"/>
      <c r="N153" s="405"/>
      <c r="O153" s="405"/>
      <c r="P153" s="405"/>
      <c r="Q153" s="405" t="s">
        <v>2340</v>
      </c>
      <c r="R153" s="405"/>
      <c r="S153" s="405"/>
    </row>
    <row r="154" spans="1:19" x14ac:dyDescent="0.2">
      <c r="A154" s="527">
        <v>221</v>
      </c>
      <c r="B154" s="405" t="s">
        <v>2089</v>
      </c>
      <c r="C154" s="405" t="s">
        <v>2090</v>
      </c>
      <c r="D154" s="405" t="s">
        <v>1876</v>
      </c>
      <c r="E154" s="405" t="s">
        <v>557</v>
      </c>
      <c r="F154" s="405" t="s">
        <v>583</v>
      </c>
      <c r="G154" s="405" t="s">
        <v>1879</v>
      </c>
      <c r="H154" s="527">
        <v>1.6</v>
      </c>
      <c r="J154" s="405"/>
      <c r="K154" s="405"/>
      <c r="L154" s="405"/>
      <c r="M154" s="405"/>
      <c r="N154" s="405"/>
      <c r="O154" s="405"/>
      <c r="P154" s="405"/>
      <c r="Q154" s="405" t="s">
        <v>2340</v>
      </c>
      <c r="R154" s="405"/>
      <c r="S154" s="405"/>
    </row>
    <row r="155" spans="1:19" x14ac:dyDescent="0.2">
      <c r="A155" s="527">
        <v>235</v>
      </c>
      <c r="B155" s="405" t="s">
        <v>135</v>
      </c>
      <c r="C155" s="405" t="s">
        <v>323</v>
      </c>
      <c r="D155" s="405" t="s">
        <v>1876</v>
      </c>
      <c r="E155" s="405" t="s">
        <v>557</v>
      </c>
      <c r="F155" s="405" t="s">
        <v>574</v>
      </c>
      <c r="G155" s="405" t="s">
        <v>1938</v>
      </c>
      <c r="H155" s="527">
        <v>1.63</v>
      </c>
      <c r="J155" s="405"/>
      <c r="K155" s="405"/>
      <c r="L155" s="405"/>
      <c r="M155" s="405"/>
      <c r="N155" s="405"/>
      <c r="O155" s="405"/>
      <c r="P155" s="405"/>
      <c r="Q155" s="405" t="s">
        <v>2390</v>
      </c>
      <c r="R155" s="405"/>
      <c r="S155" s="405"/>
    </row>
    <row r="156" spans="1:19" x14ac:dyDescent="0.2">
      <c r="A156" s="527">
        <v>240</v>
      </c>
      <c r="B156" s="405" t="s">
        <v>171</v>
      </c>
      <c r="C156" s="405" t="s">
        <v>172</v>
      </c>
      <c r="D156" s="405" t="s">
        <v>1876</v>
      </c>
      <c r="E156" s="405" t="s">
        <v>557</v>
      </c>
      <c r="F156" s="405" t="s">
        <v>580</v>
      </c>
      <c r="G156" s="405" t="s">
        <v>1919</v>
      </c>
      <c r="H156" s="527">
        <v>1.65</v>
      </c>
      <c r="J156" s="405"/>
      <c r="K156" s="405"/>
      <c r="L156" s="405"/>
      <c r="M156" s="405"/>
      <c r="N156" s="405"/>
      <c r="O156" s="405"/>
      <c r="P156" s="405"/>
      <c r="Q156" s="405" t="s">
        <v>2342</v>
      </c>
      <c r="R156" s="405"/>
      <c r="S156" s="405"/>
    </row>
    <row r="157" spans="1:19" x14ac:dyDescent="0.2">
      <c r="A157" s="527">
        <v>121</v>
      </c>
      <c r="B157" s="405" t="s">
        <v>332</v>
      </c>
      <c r="C157" s="405" t="s">
        <v>556</v>
      </c>
      <c r="D157" s="405" t="s">
        <v>1876</v>
      </c>
      <c r="E157" s="405" t="s">
        <v>557</v>
      </c>
      <c r="F157" s="405" t="s">
        <v>558</v>
      </c>
      <c r="G157" s="405" t="s">
        <v>1888</v>
      </c>
      <c r="H157" s="527">
        <v>1.7</v>
      </c>
      <c r="J157" s="405"/>
      <c r="K157" s="405"/>
      <c r="L157" s="405"/>
      <c r="M157" s="405"/>
      <c r="N157" s="405"/>
      <c r="O157" s="405"/>
      <c r="P157" s="405"/>
      <c r="Q157" s="405" t="s">
        <v>2391</v>
      </c>
      <c r="R157" s="405"/>
      <c r="S157" s="405"/>
    </row>
    <row r="158" spans="1:19" x14ac:dyDescent="0.2">
      <c r="A158" s="527">
        <v>224</v>
      </c>
      <c r="B158" s="405" t="s">
        <v>286</v>
      </c>
      <c r="C158" s="405" t="s">
        <v>455</v>
      </c>
      <c r="D158" s="405" t="s">
        <v>1876</v>
      </c>
      <c r="E158" s="405" t="s">
        <v>557</v>
      </c>
      <c r="F158" s="405" t="s">
        <v>583</v>
      </c>
      <c r="G158" s="405" t="s">
        <v>1879</v>
      </c>
      <c r="H158" s="527">
        <v>1.85</v>
      </c>
      <c r="J158" s="405"/>
      <c r="K158" s="405"/>
      <c r="L158" s="405"/>
      <c r="M158" s="405"/>
      <c r="N158" s="405"/>
      <c r="O158" s="405"/>
      <c r="P158" s="405"/>
      <c r="Q158" s="405" t="s">
        <v>2388</v>
      </c>
      <c r="R158" s="405"/>
      <c r="S158" s="405"/>
    </row>
    <row r="162" spans="1:19" x14ac:dyDescent="0.2">
      <c r="A162" s="486" t="s">
        <v>1866</v>
      </c>
      <c r="B162" s="486" t="s">
        <v>20</v>
      </c>
      <c r="C162" s="486" t="s">
        <v>1867</v>
      </c>
      <c r="D162" s="486" t="s">
        <v>554</v>
      </c>
      <c r="E162" s="486" t="s">
        <v>1804</v>
      </c>
      <c r="F162" s="486" t="s">
        <v>538</v>
      </c>
      <c r="G162" s="486" t="s">
        <v>1868</v>
      </c>
      <c r="J162" s="486"/>
      <c r="K162" s="486"/>
      <c r="L162" s="486"/>
      <c r="M162" s="486"/>
      <c r="N162" s="486"/>
      <c r="O162" s="486"/>
      <c r="P162" s="486"/>
    </row>
    <row r="163" spans="1:19" x14ac:dyDescent="0.2">
      <c r="A163" s="405" t="s">
        <v>26</v>
      </c>
      <c r="B163" s="405" t="s">
        <v>559</v>
      </c>
      <c r="C163" s="405" t="s">
        <v>1912</v>
      </c>
      <c r="D163" s="405" t="s">
        <v>4</v>
      </c>
      <c r="E163" s="405">
        <v>1</v>
      </c>
      <c r="F163" s="405" t="s">
        <v>1913</v>
      </c>
      <c r="G163" s="487">
        <v>11</v>
      </c>
      <c r="J163" s="405"/>
      <c r="K163" s="405"/>
      <c r="L163" s="405"/>
      <c r="M163" s="405"/>
      <c r="N163" s="405"/>
      <c r="O163" s="405"/>
      <c r="P163" s="487"/>
    </row>
    <row r="165" spans="1:19" x14ac:dyDescent="0.2">
      <c r="A165" s="486" t="s">
        <v>1872</v>
      </c>
      <c r="B165" s="486" t="s">
        <v>552</v>
      </c>
      <c r="C165" s="486" t="s">
        <v>553</v>
      </c>
      <c r="D165" s="486" t="s">
        <v>131</v>
      </c>
      <c r="E165" s="486" t="s">
        <v>276</v>
      </c>
      <c r="F165" s="486" t="s">
        <v>555</v>
      </c>
      <c r="G165" s="486" t="s">
        <v>813</v>
      </c>
      <c r="H165" s="486" t="s">
        <v>1873</v>
      </c>
      <c r="J165" s="486"/>
      <c r="K165" s="486"/>
      <c r="L165" s="486"/>
      <c r="M165" s="486"/>
      <c r="N165" s="486"/>
      <c r="O165" s="486"/>
      <c r="P165" s="486"/>
      <c r="Q165" s="486" t="s">
        <v>1873</v>
      </c>
      <c r="R165" s="486" t="s">
        <v>2325</v>
      </c>
      <c r="S165" s="486" t="s">
        <v>2326</v>
      </c>
    </row>
    <row r="166" spans="1:19" x14ac:dyDescent="0.2">
      <c r="A166" s="527">
        <v>142</v>
      </c>
      <c r="B166" s="412" t="s">
        <v>716</v>
      </c>
      <c r="C166" s="412" t="s">
        <v>2093</v>
      </c>
      <c r="D166" s="405" t="s">
        <v>1893</v>
      </c>
      <c r="E166" s="405" t="s">
        <v>563</v>
      </c>
      <c r="F166" s="405" t="s">
        <v>558</v>
      </c>
      <c r="G166" s="405" t="s">
        <v>1888</v>
      </c>
      <c r="H166" s="410">
        <v>2.37</v>
      </c>
      <c r="J166" s="405"/>
      <c r="K166" s="405"/>
      <c r="L166" s="405"/>
      <c r="M166" s="405"/>
      <c r="N166" s="405"/>
      <c r="O166" s="405"/>
      <c r="P166" s="405"/>
      <c r="Q166" s="405" t="s">
        <v>2392</v>
      </c>
      <c r="R166" s="405"/>
      <c r="S166" s="405"/>
    </row>
    <row r="167" spans="1:19" x14ac:dyDescent="0.2">
      <c r="A167" s="527">
        <v>246</v>
      </c>
      <c r="B167" s="405" t="s">
        <v>198</v>
      </c>
      <c r="C167" s="405" t="s">
        <v>2269</v>
      </c>
      <c r="D167" s="405" t="s">
        <v>1893</v>
      </c>
      <c r="E167" s="405" t="s">
        <v>563</v>
      </c>
      <c r="F167" s="405" t="s">
        <v>574</v>
      </c>
      <c r="G167" s="405" t="s">
        <v>1938</v>
      </c>
      <c r="H167" s="410">
        <v>2.66</v>
      </c>
      <c r="J167" s="405"/>
      <c r="K167" s="405"/>
      <c r="L167" s="405"/>
      <c r="M167" s="405"/>
      <c r="N167" s="405"/>
      <c r="O167" s="405"/>
      <c r="P167" s="405"/>
      <c r="Q167" s="405" t="s">
        <v>2393</v>
      </c>
      <c r="R167" s="405"/>
      <c r="S167" s="405"/>
    </row>
    <row r="168" spans="1:19" x14ac:dyDescent="0.2">
      <c r="A168" s="527">
        <v>86</v>
      </c>
      <c r="B168" s="412" t="s">
        <v>2099</v>
      </c>
      <c r="C168" s="412" t="s">
        <v>2100</v>
      </c>
      <c r="D168" s="405" t="s">
        <v>1893</v>
      </c>
      <c r="E168" s="405" t="s">
        <v>563</v>
      </c>
      <c r="F168" s="405" t="s">
        <v>558</v>
      </c>
      <c r="G168" s="405" t="s">
        <v>1888</v>
      </c>
      <c r="H168" s="410">
        <v>2.7</v>
      </c>
      <c r="J168" s="405"/>
      <c r="K168" s="405"/>
      <c r="L168" s="405"/>
      <c r="M168" s="405"/>
      <c r="N168" s="405"/>
      <c r="O168" s="405"/>
      <c r="P168" s="405"/>
      <c r="Q168" s="405" t="s">
        <v>2394</v>
      </c>
      <c r="R168" s="405"/>
      <c r="S168" s="405"/>
    </row>
    <row r="169" spans="1:19" x14ac:dyDescent="0.2">
      <c r="A169" s="527">
        <v>141</v>
      </c>
      <c r="B169" s="412" t="s">
        <v>196</v>
      </c>
      <c r="C169" s="412" t="s">
        <v>150</v>
      </c>
      <c r="D169" s="405" t="s">
        <v>1893</v>
      </c>
      <c r="E169" s="405" t="s">
        <v>563</v>
      </c>
      <c r="F169" s="405" t="s">
        <v>585</v>
      </c>
      <c r="G169" s="405" t="s">
        <v>2138</v>
      </c>
      <c r="H169" s="410">
        <v>2.99</v>
      </c>
      <c r="J169" s="405"/>
      <c r="K169" s="405"/>
      <c r="L169" s="405"/>
      <c r="M169" s="405"/>
      <c r="N169" s="405"/>
      <c r="O169" s="405"/>
      <c r="P169" s="405"/>
      <c r="Q169" s="405" t="s">
        <v>2395</v>
      </c>
      <c r="R169" s="405"/>
      <c r="S169" s="405"/>
    </row>
    <row r="170" spans="1:19" x14ac:dyDescent="0.2">
      <c r="A170" s="527">
        <v>263</v>
      </c>
      <c r="B170" s="405" t="s">
        <v>204</v>
      </c>
      <c r="C170" s="405" t="s">
        <v>143</v>
      </c>
      <c r="D170" s="405" t="s">
        <v>1893</v>
      </c>
      <c r="E170" s="405" t="s">
        <v>563</v>
      </c>
      <c r="F170" s="405" t="s">
        <v>574</v>
      </c>
      <c r="G170" s="405" t="s">
        <v>1938</v>
      </c>
      <c r="H170" s="410">
        <v>3.11</v>
      </c>
      <c r="J170" s="405"/>
      <c r="K170" s="405"/>
      <c r="L170" s="405"/>
      <c r="M170" s="405"/>
      <c r="N170" s="405"/>
      <c r="O170" s="405"/>
      <c r="P170" s="405"/>
      <c r="Q170" s="405" t="s">
        <v>2396</v>
      </c>
      <c r="R170" s="405"/>
      <c r="S170" s="405"/>
    </row>
    <row r="171" spans="1:19" x14ac:dyDescent="0.2">
      <c r="A171" s="527">
        <v>262</v>
      </c>
      <c r="B171" s="405" t="s">
        <v>2101</v>
      </c>
      <c r="C171" s="405" t="s">
        <v>2102</v>
      </c>
      <c r="D171" s="405" t="s">
        <v>1893</v>
      </c>
      <c r="E171" s="405" t="s">
        <v>563</v>
      </c>
      <c r="F171" s="405" t="s">
        <v>574</v>
      </c>
      <c r="G171" s="405" t="s">
        <v>1938</v>
      </c>
      <c r="H171" s="410">
        <v>3.15</v>
      </c>
      <c r="J171" s="405"/>
      <c r="K171" s="405"/>
      <c r="L171" s="405"/>
      <c r="M171" s="405"/>
      <c r="N171" s="405"/>
      <c r="O171" s="405"/>
      <c r="P171" s="405"/>
      <c r="Q171" s="405" t="s">
        <v>2397</v>
      </c>
      <c r="R171" s="405"/>
      <c r="S171" s="405"/>
    </row>
    <row r="172" spans="1:19" x14ac:dyDescent="0.2">
      <c r="A172" s="527">
        <v>94</v>
      </c>
      <c r="B172" s="405" t="s">
        <v>2026</v>
      </c>
      <c r="C172" s="405" t="s">
        <v>2213</v>
      </c>
      <c r="D172" s="405" t="s">
        <v>1893</v>
      </c>
      <c r="E172" s="405" t="s">
        <v>563</v>
      </c>
      <c r="F172" s="405" t="s">
        <v>575</v>
      </c>
      <c r="G172" s="405" t="s">
        <v>1907</v>
      </c>
      <c r="H172" s="410">
        <v>3.33</v>
      </c>
      <c r="J172" s="405"/>
      <c r="K172" s="405"/>
      <c r="L172" s="405"/>
      <c r="M172" s="405"/>
      <c r="N172" s="405"/>
      <c r="O172" s="405"/>
      <c r="P172" s="405"/>
      <c r="Q172" s="405" t="s">
        <v>2398</v>
      </c>
      <c r="R172" s="405"/>
      <c r="S172" s="405"/>
    </row>
    <row r="173" spans="1:19" x14ac:dyDescent="0.2">
      <c r="A173" s="527">
        <v>99</v>
      </c>
      <c r="B173" s="405" t="s">
        <v>411</v>
      </c>
      <c r="C173" s="405" t="s">
        <v>2270</v>
      </c>
      <c r="D173" s="405" t="s">
        <v>1893</v>
      </c>
      <c r="E173" s="405" t="s">
        <v>563</v>
      </c>
      <c r="F173" s="405" t="s">
        <v>574</v>
      </c>
      <c r="G173" s="405" t="s">
        <v>1938</v>
      </c>
      <c r="H173" s="410">
        <v>3.45</v>
      </c>
      <c r="J173" s="405"/>
      <c r="K173" s="405"/>
      <c r="L173" s="405"/>
      <c r="M173" s="405"/>
      <c r="N173" s="405"/>
      <c r="O173" s="405"/>
      <c r="P173" s="405"/>
      <c r="Q173" s="405" t="s">
        <v>2399</v>
      </c>
      <c r="R173" s="405"/>
      <c r="S173" s="405"/>
    </row>
    <row r="174" spans="1:19" x14ac:dyDescent="0.2">
      <c r="A174" s="527">
        <v>92</v>
      </c>
      <c r="B174" s="405" t="s">
        <v>709</v>
      </c>
      <c r="C174" s="405" t="s">
        <v>163</v>
      </c>
      <c r="D174" s="405" t="s">
        <v>1893</v>
      </c>
      <c r="E174" s="405" t="s">
        <v>563</v>
      </c>
      <c r="F174" s="405" t="s">
        <v>558</v>
      </c>
      <c r="G174" s="405" t="s">
        <v>1888</v>
      </c>
      <c r="H174" s="410">
        <v>3.46</v>
      </c>
      <c r="J174" s="405"/>
      <c r="K174" s="405"/>
      <c r="L174" s="405"/>
      <c r="M174" s="405"/>
      <c r="N174" s="405"/>
      <c r="O174" s="405"/>
      <c r="P174" s="405"/>
      <c r="Q174" s="405" t="s">
        <v>2400</v>
      </c>
      <c r="R174" s="405"/>
      <c r="S174" s="405"/>
    </row>
    <row r="175" spans="1:19" x14ac:dyDescent="0.2">
      <c r="A175" s="527">
        <v>97</v>
      </c>
      <c r="B175" s="405" t="s">
        <v>1914</v>
      </c>
      <c r="C175" s="405" t="s">
        <v>1915</v>
      </c>
      <c r="D175" s="405" t="s">
        <v>1893</v>
      </c>
      <c r="E175" s="405" t="s">
        <v>563</v>
      </c>
      <c r="F175" s="405" t="s">
        <v>583</v>
      </c>
      <c r="G175" s="405" t="s">
        <v>1879</v>
      </c>
      <c r="H175" s="410">
        <v>3.98</v>
      </c>
      <c r="J175" s="405"/>
      <c r="K175" s="405"/>
      <c r="L175" s="405"/>
      <c r="M175" s="405"/>
      <c r="N175" s="405"/>
      <c r="O175" s="405"/>
      <c r="P175" s="405"/>
      <c r="Q175" s="405" t="s">
        <v>2401</v>
      </c>
      <c r="R175" s="405"/>
      <c r="S175" s="405"/>
    </row>
    <row r="176" spans="1:19" x14ac:dyDescent="0.2">
      <c r="A176" s="527">
        <v>83</v>
      </c>
      <c r="B176" s="405" t="s">
        <v>2103</v>
      </c>
      <c r="C176" s="405" t="s">
        <v>2090</v>
      </c>
      <c r="D176" s="405" t="s">
        <v>1893</v>
      </c>
      <c r="E176" s="405" t="s">
        <v>563</v>
      </c>
      <c r="F176" s="405" t="s">
        <v>583</v>
      </c>
      <c r="G176" s="405" t="s">
        <v>1879</v>
      </c>
      <c r="H176" s="410">
        <v>4.79</v>
      </c>
      <c r="J176" s="405"/>
      <c r="K176" s="405"/>
      <c r="L176" s="405"/>
      <c r="M176" s="405"/>
      <c r="N176" s="405"/>
      <c r="O176" s="405"/>
      <c r="P176" s="405"/>
      <c r="Q176" s="405" t="s">
        <v>2402</v>
      </c>
      <c r="R176" s="405"/>
      <c r="S176" s="405"/>
    </row>
    <row r="180" spans="1:19" x14ac:dyDescent="0.2">
      <c r="A180" s="486" t="s">
        <v>1866</v>
      </c>
      <c r="B180" s="486" t="s">
        <v>20</v>
      </c>
      <c r="C180" s="486" t="s">
        <v>1867</v>
      </c>
      <c r="D180" s="486" t="s">
        <v>554</v>
      </c>
      <c r="E180" s="486" t="s">
        <v>1804</v>
      </c>
      <c r="F180" s="486" t="s">
        <v>538</v>
      </c>
      <c r="G180" s="486" t="s">
        <v>1868</v>
      </c>
      <c r="J180" s="486"/>
      <c r="K180" s="486"/>
      <c r="L180" s="486"/>
      <c r="M180" s="486"/>
      <c r="N180" s="486"/>
      <c r="O180" s="486"/>
      <c r="P180" s="486"/>
    </row>
    <row r="181" spans="1:19" x14ac:dyDescent="0.2">
      <c r="A181" s="405" t="s">
        <v>540</v>
      </c>
      <c r="B181" s="405" t="s">
        <v>582</v>
      </c>
      <c r="C181" s="405" t="s">
        <v>1916</v>
      </c>
      <c r="D181" s="405" t="s">
        <v>7</v>
      </c>
      <c r="E181" s="405">
        <v>1</v>
      </c>
      <c r="F181" s="405" t="s">
        <v>1917</v>
      </c>
      <c r="G181" s="487">
        <v>1</v>
      </c>
      <c r="J181" s="405"/>
      <c r="K181" s="405"/>
      <c r="L181" s="405"/>
      <c r="M181" s="405"/>
      <c r="N181" s="405"/>
      <c r="O181" s="405"/>
      <c r="P181" s="487"/>
    </row>
    <row r="183" spans="1:19" x14ac:dyDescent="0.2">
      <c r="A183" s="486" t="s">
        <v>1872</v>
      </c>
      <c r="B183" s="486" t="s">
        <v>552</v>
      </c>
      <c r="C183" s="486" t="s">
        <v>553</v>
      </c>
      <c r="D183" s="486" t="s">
        <v>131</v>
      </c>
      <c r="E183" s="486" t="s">
        <v>276</v>
      </c>
      <c r="F183" s="486" t="s">
        <v>555</v>
      </c>
      <c r="G183" s="486" t="s">
        <v>813</v>
      </c>
      <c r="H183" s="486" t="s">
        <v>1873</v>
      </c>
      <c r="J183" s="486"/>
      <c r="K183" s="486"/>
      <c r="L183" s="486"/>
      <c r="M183" s="486"/>
      <c r="N183" s="486"/>
      <c r="O183" s="486"/>
      <c r="P183" s="486"/>
      <c r="Q183" s="486" t="s">
        <v>1873</v>
      </c>
      <c r="R183" s="486" t="s">
        <v>2325</v>
      </c>
      <c r="S183" s="486" t="s">
        <v>2326</v>
      </c>
    </row>
    <row r="184" spans="1:19" x14ac:dyDescent="0.2">
      <c r="A184" s="527">
        <v>6</v>
      </c>
      <c r="B184" s="405" t="s">
        <v>318</v>
      </c>
      <c r="C184" s="405" t="s">
        <v>319</v>
      </c>
      <c r="D184" s="405" t="s">
        <v>1881</v>
      </c>
      <c r="E184" s="405" t="s">
        <v>563</v>
      </c>
      <c r="F184" s="405" t="s">
        <v>574</v>
      </c>
      <c r="G184" s="405" t="s">
        <v>1938</v>
      </c>
      <c r="H184" s="527">
        <v>8.35</v>
      </c>
      <c r="J184" s="405"/>
      <c r="K184" s="405"/>
      <c r="L184" s="405"/>
      <c r="M184" s="405"/>
      <c r="N184" s="405"/>
      <c r="O184" s="405"/>
      <c r="P184" s="405"/>
      <c r="Q184" s="405" t="s">
        <v>2403</v>
      </c>
      <c r="R184" s="405"/>
      <c r="S184" s="405"/>
    </row>
    <row r="188" spans="1:19" x14ac:dyDescent="0.2">
      <c r="A188" s="486" t="s">
        <v>1866</v>
      </c>
      <c r="B188" s="486" t="s">
        <v>20</v>
      </c>
      <c r="C188" s="486" t="s">
        <v>1867</v>
      </c>
      <c r="D188" s="486" t="s">
        <v>554</v>
      </c>
      <c r="E188" s="486" t="s">
        <v>1804</v>
      </c>
      <c r="F188" s="486" t="s">
        <v>538</v>
      </c>
      <c r="G188" s="486" t="s">
        <v>1868</v>
      </c>
      <c r="J188" s="486"/>
      <c r="K188" s="486"/>
      <c r="L188" s="486"/>
      <c r="M188" s="486"/>
      <c r="N188" s="486"/>
      <c r="O188" s="486"/>
      <c r="P188" s="486"/>
    </row>
    <row r="189" spans="1:19" x14ac:dyDescent="0.2">
      <c r="A189" s="405" t="s">
        <v>541</v>
      </c>
      <c r="B189" s="405" t="s">
        <v>582</v>
      </c>
      <c r="C189" s="405" t="s">
        <v>1918</v>
      </c>
      <c r="D189" s="405" t="s">
        <v>1870</v>
      </c>
      <c r="E189" s="405">
        <v>1</v>
      </c>
      <c r="F189" s="405" t="s">
        <v>1917</v>
      </c>
      <c r="G189" s="487">
        <v>8</v>
      </c>
      <c r="J189" s="405"/>
      <c r="K189" s="405"/>
      <c r="L189" s="405"/>
      <c r="M189" s="405"/>
      <c r="N189" s="405"/>
      <c r="O189" s="405"/>
      <c r="P189" s="487"/>
    </row>
    <row r="191" spans="1:19" x14ac:dyDescent="0.2">
      <c r="A191" s="486" t="s">
        <v>1872</v>
      </c>
      <c r="B191" s="486" t="s">
        <v>552</v>
      </c>
      <c r="C191" s="486" t="s">
        <v>553</v>
      </c>
      <c r="D191" s="486" t="s">
        <v>131</v>
      </c>
      <c r="E191" s="486" t="s">
        <v>276</v>
      </c>
      <c r="F191" s="486" t="s">
        <v>555</v>
      </c>
      <c r="G191" s="486" t="s">
        <v>813</v>
      </c>
      <c r="H191" s="486" t="s">
        <v>1873</v>
      </c>
      <c r="J191" s="486"/>
      <c r="K191" s="486"/>
      <c r="L191" s="486"/>
      <c r="M191" s="486"/>
      <c r="N191" s="486"/>
      <c r="O191" s="486"/>
      <c r="P191" s="486"/>
      <c r="Q191" s="486" t="s">
        <v>1873</v>
      </c>
      <c r="R191" s="486" t="s">
        <v>2325</v>
      </c>
      <c r="S191" s="486" t="s">
        <v>2326</v>
      </c>
    </row>
    <row r="192" spans="1:19" x14ac:dyDescent="0.2">
      <c r="A192" s="527">
        <v>236</v>
      </c>
      <c r="B192" s="405" t="s">
        <v>213</v>
      </c>
      <c r="C192" s="405" t="s">
        <v>214</v>
      </c>
      <c r="D192" s="405" t="s">
        <v>1876</v>
      </c>
      <c r="E192" s="405" t="s">
        <v>563</v>
      </c>
      <c r="F192" s="405" t="s">
        <v>583</v>
      </c>
      <c r="G192" s="405" t="s">
        <v>1879</v>
      </c>
      <c r="H192" s="527">
        <v>10.19</v>
      </c>
      <c r="J192" s="405"/>
      <c r="K192" s="405"/>
      <c r="L192" s="405"/>
      <c r="M192" s="405"/>
      <c r="N192" s="405"/>
      <c r="O192" s="405"/>
      <c r="P192" s="405"/>
      <c r="Q192" s="405" t="s">
        <v>2404</v>
      </c>
      <c r="R192" s="405"/>
      <c r="S192" s="405"/>
    </row>
    <row r="193" spans="1:19" x14ac:dyDescent="0.2">
      <c r="A193" s="527">
        <v>271</v>
      </c>
      <c r="B193" s="405" t="s">
        <v>224</v>
      </c>
      <c r="C193" s="405" t="s">
        <v>737</v>
      </c>
      <c r="D193" s="405" t="s">
        <v>1876</v>
      </c>
      <c r="E193" s="405" t="s">
        <v>563</v>
      </c>
      <c r="F193" s="405" t="s">
        <v>580</v>
      </c>
      <c r="G193" s="405" t="s">
        <v>1919</v>
      </c>
      <c r="H193" s="527">
        <v>10.49</v>
      </c>
      <c r="J193" s="405"/>
      <c r="K193" s="405"/>
      <c r="L193" s="405"/>
      <c r="M193" s="405"/>
      <c r="N193" s="405"/>
      <c r="O193" s="405"/>
      <c r="P193" s="405"/>
      <c r="Q193" s="405" t="s">
        <v>2405</v>
      </c>
      <c r="R193" s="405"/>
      <c r="S193" s="405"/>
    </row>
    <row r="194" spans="1:19" x14ac:dyDescent="0.2">
      <c r="A194" s="527">
        <v>243</v>
      </c>
      <c r="B194" s="405" t="s">
        <v>367</v>
      </c>
      <c r="C194" s="405" t="s">
        <v>368</v>
      </c>
      <c r="D194" s="405" t="s">
        <v>1903</v>
      </c>
      <c r="E194" s="405" t="s">
        <v>563</v>
      </c>
      <c r="F194" s="405" t="s">
        <v>558</v>
      </c>
      <c r="G194" s="405" t="s">
        <v>1888</v>
      </c>
      <c r="H194" s="527">
        <v>11.05</v>
      </c>
      <c r="J194" s="405"/>
      <c r="K194" s="405"/>
      <c r="L194" s="405"/>
      <c r="M194" s="405"/>
      <c r="N194" s="405"/>
      <c r="O194" s="405"/>
      <c r="P194" s="405"/>
      <c r="Q194" s="405" t="s">
        <v>2406</v>
      </c>
      <c r="R194" s="405"/>
      <c r="S194" s="405"/>
    </row>
    <row r="195" spans="1:19" x14ac:dyDescent="0.2">
      <c r="A195" s="527">
        <v>272</v>
      </c>
      <c r="B195" s="405" t="s">
        <v>2273</v>
      </c>
      <c r="C195" s="405" t="s">
        <v>187</v>
      </c>
      <c r="D195" s="405" t="s">
        <v>1903</v>
      </c>
      <c r="E195" s="405" t="s">
        <v>563</v>
      </c>
      <c r="F195" s="405" t="s">
        <v>558</v>
      </c>
      <c r="G195" s="405" t="s">
        <v>1888</v>
      </c>
      <c r="H195" s="527">
        <v>7.18</v>
      </c>
      <c r="J195" s="405"/>
      <c r="K195" s="405"/>
      <c r="L195" s="405"/>
      <c r="M195" s="405"/>
      <c r="N195" s="405"/>
      <c r="O195" s="405"/>
      <c r="P195" s="405"/>
      <c r="Q195" s="405" t="s">
        <v>2407</v>
      </c>
      <c r="R195" s="405"/>
      <c r="S195" s="405"/>
    </row>
    <row r="196" spans="1:19" x14ac:dyDescent="0.2">
      <c r="A196" s="527">
        <v>45</v>
      </c>
      <c r="B196" s="405" t="s">
        <v>313</v>
      </c>
      <c r="C196" s="405" t="s">
        <v>2272</v>
      </c>
      <c r="D196" s="405" t="s">
        <v>1876</v>
      </c>
      <c r="E196" s="405" t="s">
        <v>563</v>
      </c>
      <c r="F196" s="405" t="s">
        <v>571</v>
      </c>
      <c r="G196" s="405" t="s">
        <v>1922</v>
      </c>
      <c r="H196" s="527">
        <v>7.5</v>
      </c>
      <c r="J196" s="405"/>
      <c r="K196" s="405"/>
      <c r="L196" s="405"/>
      <c r="M196" s="405"/>
      <c r="N196" s="405"/>
      <c r="O196" s="405"/>
      <c r="P196" s="405"/>
      <c r="Q196" s="405" t="s">
        <v>2408</v>
      </c>
      <c r="R196" s="405"/>
      <c r="S196" s="405"/>
    </row>
    <row r="197" spans="1:19" x14ac:dyDescent="0.2">
      <c r="A197" s="527">
        <v>120</v>
      </c>
      <c r="B197" s="405" t="s">
        <v>190</v>
      </c>
      <c r="C197" s="405" t="s">
        <v>311</v>
      </c>
      <c r="D197" s="405" t="s">
        <v>1876</v>
      </c>
      <c r="E197" s="405" t="s">
        <v>563</v>
      </c>
      <c r="F197" s="405" t="s">
        <v>571</v>
      </c>
      <c r="G197" s="405" t="s">
        <v>1922</v>
      </c>
      <c r="H197" s="527">
        <v>8.19</v>
      </c>
      <c r="J197" s="405"/>
      <c r="K197" s="405"/>
      <c r="L197" s="405"/>
      <c r="M197" s="405"/>
      <c r="N197" s="405"/>
      <c r="O197" s="405"/>
      <c r="P197" s="405"/>
      <c r="Q197" s="405" t="s">
        <v>2409</v>
      </c>
      <c r="R197" s="405"/>
      <c r="S197" s="405"/>
    </row>
    <row r="198" spans="1:19" x14ac:dyDescent="0.2">
      <c r="A198" s="527">
        <v>237</v>
      </c>
      <c r="B198" s="405" t="s">
        <v>204</v>
      </c>
      <c r="C198" s="405" t="s">
        <v>217</v>
      </c>
      <c r="D198" s="405" t="s">
        <v>1876</v>
      </c>
      <c r="E198" s="405" t="s">
        <v>563</v>
      </c>
      <c r="F198" s="405" t="s">
        <v>583</v>
      </c>
      <c r="G198" s="405" t="s">
        <v>1879</v>
      </c>
      <c r="H198" s="527">
        <v>8.34</v>
      </c>
      <c r="J198" s="405"/>
      <c r="K198" s="405"/>
      <c r="L198" s="405"/>
      <c r="M198" s="405"/>
      <c r="N198" s="405"/>
      <c r="O198" s="405"/>
      <c r="P198" s="405"/>
      <c r="Q198" s="405" t="s">
        <v>2410</v>
      </c>
      <c r="R198" s="405"/>
      <c r="S198" s="405"/>
    </row>
    <row r="199" spans="1:19" x14ac:dyDescent="0.2">
      <c r="A199" s="527">
        <v>63</v>
      </c>
      <c r="B199" s="405" t="s">
        <v>204</v>
      </c>
      <c r="C199" s="405" t="s">
        <v>442</v>
      </c>
      <c r="D199" s="405" t="s">
        <v>1876</v>
      </c>
      <c r="E199" s="405" t="s">
        <v>563</v>
      </c>
      <c r="F199" s="405" t="s">
        <v>583</v>
      </c>
      <c r="G199" s="405" t="s">
        <v>1879</v>
      </c>
      <c r="H199" s="527">
        <v>9.6300000000000008</v>
      </c>
      <c r="J199" s="405"/>
      <c r="K199" s="405"/>
      <c r="L199" s="405"/>
      <c r="M199" s="405"/>
      <c r="N199" s="405"/>
      <c r="O199" s="405"/>
      <c r="P199" s="405"/>
      <c r="Q199" s="405" t="s">
        <v>2411</v>
      </c>
      <c r="R199" s="405"/>
      <c r="S199" s="405"/>
    </row>
    <row r="203" spans="1:19" x14ac:dyDescent="0.2">
      <c r="A203" s="486" t="s">
        <v>1866</v>
      </c>
      <c r="B203" s="486" t="s">
        <v>20</v>
      </c>
      <c r="C203" s="486" t="s">
        <v>1867</v>
      </c>
      <c r="D203" s="486" t="s">
        <v>554</v>
      </c>
      <c r="E203" s="486" t="s">
        <v>1804</v>
      </c>
      <c r="F203" s="486" t="s">
        <v>538</v>
      </c>
      <c r="G203" s="486" t="s">
        <v>1868</v>
      </c>
      <c r="J203" s="486"/>
      <c r="K203" s="486"/>
      <c r="L203" s="486"/>
      <c r="M203" s="486"/>
      <c r="N203" s="486"/>
      <c r="O203" s="486"/>
      <c r="P203" s="486"/>
    </row>
    <row r="204" spans="1:19" x14ac:dyDescent="0.2">
      <c r="A204" s="405" t="s">
        <v>542</v>
      </c>
      <c r="B204" s="405" t="s">
        <v>582</v>
      </c>
      <c r="C204" s="405" t="s">
        <v>1920</v>
      </c>
      <c r="D204" s="405" t="s">
        <v>4</v>
      </c>
      <c r="E204" s="405">
        <v>2</v>
      </c>
      <c r="F204" s="405" t="s">
        <v>1921</v>
      </c>
      <c r="G204" s="487">
        <v>12</v>
      </c>
      <c r="J204" s="405"/>
      <c r="K204" s="405"/>
      <c r="L204" s="405"/>
      <c r="M204" s="405"/>
      <c r="N204" s="405"/>
      <c r="O204" s="405"/>
      <c r="P204" s="487"/>
    </row>
    <row r="206" spans="1:19" x14ac:dyDescent="0.2">
      <c r="A206" s="486" t="s">
        <v>1872</v>
      </c>
      <c r="B206" s="486" t="s">
        <v>552</v>
      </c>
      <c r="C206" s="486" t="s">
        <v>553</v>
      </c>
      <c r="D206" s="486" t="s">
        <v>131</v>
      </c>
      <c r="E206" s="486" t="s">
        <v>276</v>
      </c>
      <c r="F206" s="486" t="s">
        <v>555</v>
      </c>
      <c r="G206" s="486" t="s">
        <v>813</v>
      </c>
      <c r="H206" s="486" t="s">
        <v>1873</v>
      </c>
      <c r="J206" s="486"/>
      <c r="K206" s="486"/>
      <c r="L206" s="486"/>
      <c r="M206" s="486"/>
      <c r="N206" s="486"/>
      <c r="O206" s="486"/>
      <c r="P206" s="486"/>
      <c r="Q206" s="486" t="s">
        <v>1873</v>
      </c>
      <c r="R206" s="486" t="s">
        <v>2325</v>
      </c>
      <c r="S206" s="486" t="s">
        <v>2326</v>
      </c>
    </row>
    <row r="207" spans="1:19" x14ac:dyDescent="0.2">
      <c r="A207" s="527">
        <v>84</v>
      </c>
      <c r="B207" s="405" t="s">
        <v>2024</v>
      </c>
      <c r="C207" s="405" t="s">
        <v>2025</v>
      </c>
      <c r="D207" s="405" t="s">
        <v>1893</v>
      </c>
      <c r="E207" s="405" t="s">
        <v>563</v>
      </c>
      <c r="F207" s="405" t="s">
        <v>571</v>
      </c>
      <c r="G207" s="405" t="s">
        <v>1922</v>
      </c>
      <c r="H207" s="527">
        <v>0</v>
      </c>
      <c r="J207" s="405"/>
      <c r="K207" s="405"/>
      <c r="L207" s="405"/>
      <c r="M207" s="405"/>
      <c r="N207" s="405"/>
      <c r="O207" s="405"/>
      <c r="P207" s="405"/>
      <c r="Q207" s="405" t="s">
        <v>1928</v>
      </c>
      <c r="R207" s="405"/>
      <c r="S207" s="405"/>
    </row>
    <row r="208" spans="1:19" x14ac:dyDescent="0.2">
      <c r="A208" s="527">
        <v>89</v>
      </c>
      <c r="B208" s="405" t="s">
        <v>2104</v>
      </c>
      <c r="C208" s="405" t="s">
        <v>2105</v>
      </c>
      <c r="D208" s="405" t="s">
        <v>1893</v>
      </c>
      <c r="E208" s="405" t="s">
        <v>563</v>
      </c>
      <c r="F208" s="405" t="s">
        <v>558</v>
      </c>
      <c r="G208" s="405" t="s">
        <v>1888</v>
      </c>
      <c r="H208" s="527">
        <v>0</v>
      </c>
      <c r="J208" s="405"/>
      <c r="K208" s="405"/>
      <c r="L208" s="405"/>
      <c r="M208" s="405"/>
      <c r="N208" s="405"/>
      <c r="O208" s="405"/>
      <c r="P208" s="405"/>
      <c r="Q208" s="405" t="s">
        <v>1928</v>
      </c>
      <c r="R208" s="405"/>
      <c r="S208" s="405"/>
    </row>
    <row r="209" spans="1:19" x14ac:dyDescent="0.2">
      <c r="A209" s="527">
        <v>102</v>
      </c>
      <c r="B209" s="405" t="s">
        <v>2214</v>
      </c>
      <c r="C209" s="405" t="s">
        <v>2215</v>
      </c>
      <c r="D209" s="405" t="s">
        <v>1893</v>
      </c>
      <c r="E209" s="405" t="s">
        <v>563</v>
      </c>
      <c r="F209" s="405" t="s">
        <v>558</v>
      </c>
      <c r="G209" s="405" t="s">
        <v>1888</v>
      </c>
      <c r="H209" s="527">
        <v>0</v>
      </c>
      <c r="J209" s="405"/>
      <c r="K209" s="405"/>
      <c r="L209" s="405"/>
      <c r="M209" s="405"/>
      <c r="N209" s="405"/>
      <c r="O209" s="405"/>
      <c r="P209" s="405"/>
      <c r="Q209" s="405" t="s">
        <v>1928</v>
      </c>
      <c r="R209" s="405"/>
      <c r="S209" s="405"/>
    </row>
    <row r="210" spans="1:19" x14ac:dyDescent="0.2">
      <c r="A210" s="527">
        <v>276</v>
      </c>
      <c r="B210" s="405" t="s">
        <v>2274</v>
      </c>
      <c r="C210" s="405" t="s">
        <v>691</v>
      </c>
      <c r="D210" s="405" t="s">
        <v>1893</v>
      </c>
      <c r="E210" s="405" t="s">
        <v>563</v>
      </c>
      <c r="F210" s="405" t="s">
        <v>629</v>
      </c>
      <c r="G210" s="405" t="s">
        <v>2219</v>
      </c>
      <c r="H210" s="527">
        <v>0</v>
      </c>
      <c r="J210" s="405"/>
      <c r="K210" s="405"/>
      <c r="L210" s="405"/>
      <c r="M210" s="405"/>
      <c r="N210" s="405"/>
      <c r="O210" s="405"/>
      <c r="P210" s="405"/>
      <c r="Q210" s="405" t="s">
        <v>1928</v>
      </c>
      <c r="R210" s="405"/>
      <c r="S210" s="405"/>
    </row>
    <row r="211" spans="1:19" x14ac:dyDescent="0.2">
      <c r="A211" s="527">
        <v>104</v>
      </c>
      <c r="B211" s="405" t="s">
        <v>2275</v>
      </c>
      <c r="C211" s="405" t="s">
        <v>2276</v>
      </c>
      <c r="D211" s="405" t="s">
        <v>1893</v>
      </c>
      <c r="E211" s="405" t="s">
        <v>563</v>
      </c>
      <c r="F211" s="405" t="s">
        <v>558</v>
      </c>
      <c r="G211" s="405" t="s">
        <v>1888</v>
      </c>
      <c r="H211" s="527">
        <v>4</v>
      </c>
      <c r="J211" s="405"/>
      <c r="K211" s="405"/>
      <c r="L211" s="405"/>
      <c r="M211" s="405"/>
      <c r="N211" s="405"/>
      <c r="O211" s="405"/>
      <c r="P211" s="405"/>
      <c r="Q211" s="405" t="s">
        <v>2412</v>
      </c>
      <c r="R211" s="405"/>
      <c r="S211" s="405"/>
    </row>
    <row r="212" spans="1:19" x14ac:dyDescent="0.2">
      <c r="A212" s="527">
        <v>138</v>
      </c>
      <c r="B212" s="405" t="s">
        <v>213</v>
      </c>
      <c r="C212" s="405" t="s">
        <v>305</v>
      </c>
      <c r="D212" s="405" t="s">
        <v>1893</v>
      </c>
      <c r="E212" s="405" t="s">
        <v>563</v>
      </c>
      <c r="F212" s="405" t="s">
        <v>614</v>
      </c>
      <c r="G212" s="405" t="s">
        <v>2132</v>
      </c>
      <c r="H212" s="527">
        <v>4.74</v>
      </c>
      <c r="J212" s="405"/>
      <c r="K212" s="405"/>
      <c r="L212" s="405"/>
      <c r="M212" s="405"/>
      <c r="N212" s="405"/>
      <c r="O212" s="405"/>
      <c r="P212" s="405"/>
      <c r="Q212" s="405" t="s">
        <v>2372</v>
      </c>
      <c r="R212" s="405"/>
      <c r="S212" s="405"/>
    </row>
    <row r="213" spans="1:19" x14ac:dyDescent="0.2">
      <c r="A213" s="527">
        <v>111</v>
      </c>
      <c r="B213" s="405" t="s">
        <v>354</v>
      </c>
      <c r="C213" s="405" t="s">
        <v>417</v>
      </c>
      <c r="D213" s="405" t="s">
        <v>1893</v>
      </c>
      <c r="E213" s="405" t="s">
        <v>563</v>
      </c>
      <c r="F213" s="405" t="s">
        <v>571</v>
      </c>
      <c r="G213" s="405" t="s">
        <v>1922</v>
      </c>
      <c r="H213" s="527">
        <v>5.14</v>
      </c>
      <c r="J213" s="405"/>
      <c r="K213" s="405"/>
      <c r="L213" s="405"/>
      <c r="M213" s="405"/>
      <c r="N213" s="405"/>
      <c r="O213" s="405"/>
      <c r="P213" s="405"/>
      <c r="Q213" s="405" t="s">
        <v>2413</v>
      </c>
      <c r="R213" s="405"/>
      <c r="S213" s="405"/>
    </row>
    <row r="214" spans="1:19" x14ac:dyDescent="0.2">
      <c r="A214" s="527">
        <v>98</v>
      </c>
      <c r="B214" s="405" t="s">
        <v>215</v>
      </c>
      <c r="C214" s="405" t="s">
        <v>339</v>
      </c>
      <c r="D214" s="405" t="s">
        <v>1893</v>
      </c>
      <c r="E214" s="405" t="s">
        <v>563</v>
      </c>
      <c r="F214" s="405" t="s">
        <v>558</v>
      </c>
      <c r="G214" s="405" t="s">
        <v>1888</v>
      </c>
      <c r="H214" s="527">
        <v>5.32</v>
      </c>
      <c r="J214" s="405"/>
      <c r="K214" s="405"/>
      <c r="L214" s="405"/>
      <c r="M214" s="405"/>
      <c r="N214" s="405"/>
      <c r="O214" s="405"/>
      <c r="P214" s="405"/>
      <c r="Q214" s="405" t="s">
        <v>2414</v>
      </c>
      <c r="R214" s="405"/>
      <c r="S214" s="405"/>
    </row>
    <row r="215" spans="1:19" x14ac:dyDescent="0.2">
      <c r="A215" s="527">
        <v>94</v>
      </c>
      <c r="B215" s="405" t="s">
        <v>2026</v>
      </c>
      <c r="C215" s="405" t="s">
        <v>2213</v>
      </c>
      <c r="D215" s="405" t="s">
        <v>1893</v>
      </c>
      <c r="E215" s="405" t="s">
        <v>563</v>
      </c>
      <c r="F215" s="405" t="s">
        <v>575</v>
      </c>
      <c r="G215" s="405" t="s">
        <v>1907</v>
      </c>
      <c r="H215" s="527">
        <v>5.95</v>
      </c>
      <c r="J215" s="405"/>
      <c r="K215" s="405"/>
      <c r="L215" s="405"/>
      <c r="M215" s="405"/>
      <c r="N215" s="405"/>
      <c r="O215" s="405"/>
      <c r="P215" s="405"/>
      <c r="Q215" s="405" t="s">
        <v>2415</v>
      </c>
      <c r="R215" s="405"/>
      <c r="S215" s="405"/>
    </row>
    <row r="216" spans="1:19" x14ac:dyDescent="0.2">
      <c r="A216" s="527">
        <v>83</v>
      </c>
      <c r="B216" s="405" t="s">
        <v>2103</v>
      </c>
      <c r="C216" s="405" t="s">
        <v>2090</v>
      </c>
      <c r="D216" s="405" t="s">
        <v>1893</v>
      </c>
      <c r="E216" s="405" t="s">
        <v>563</v>
      </c>
      <c r="F216" s="405" t="s">
        <v>583</v>
      </c>
      <c r="G216" s="405" t="s">
        <v>1879</v>
      </c>
      <c r="H216" s="527">
        <v>7</v>
      </c>
      <c r="J216" s="405"/>
      <c r="K216" s="405"/>
      <c r="L216" s="405"/>
      <c r="M216" s="405"/>
      <c r="N216" s="405"/>
      <c r="O216" s="405"/>
      <c r="P216" s="405"/>
      <c r="Q216" s="405" t="s">
        <v>2416</v>
      </c>
      <c r="R216" s="405"/>
      <c r="S216" s="405"/>
    </row>
    <row r="217" spans="1:19" x14ac:dyDescent="0.2">
      <c r="A217" s="527">
        <v>275</v>
      </c>
      <c r="B217" s="405" t="s">
        <v>192</v>
      </c>
      <c r="C217" s="405" t="s">
        <v>163</v>
      </c>
      <c r="D217" s="405" t="s">
        <v>1893</v>
      </c>
      <c r="E217" s="405" t="s">
        <v>563</v>
      </c>
      <c r="F217" s="405" t="s">
        <v>2106</v>
      </c>
      <c r="G217" s="405" t="s">
        <v>2107</v>
      </c>
      <c r="H217" s="527">
        <v>7</v>
      </c>
      <c r="J217" s="405"/>
      <c r="K217" s="405"/>
      <c r="L217" s="405"/>
      <c r="M217" s="405"/>
      <c r="N217" s="405"/>
      <c r="O217" s="405"/>
      <c r="P217" s="405"/>
      <c r="Q217" s="405" t="s">
        <v>2416</v>
      </c>
      <c r="R217" s="405"/>
      <c r="S217" s="405"/>
    </row>
    <row r="218" spans="1:19" x14ac:dyDescent="0.2">
      <c r="A218" s="527">
        <v>97</v>
      </c>
      <c r="B218" s="405" t="s">
        <v>1914</v>
      </c>
      <c r="C218" s="405" t="s">
        <v>1915</v>
      </c>
      <c r="D218" s="405" t="s">
        <v>1893</v>
      </c>
      <c r="E218" s="405" t="s">
        <v>563</v>
      </c>
      <c r="F218" s="405" t="s">
        <v>583</v>
      </c>
      <c r="G218" s="405" t="s">
        <v>1879</v>
      </c>
      <c r="H218" s="527">
        <v>7.07</v>
      </c>
      <c r="J218" s="405"/>
      <c r="K218" s="405"/>
      <c r="L218" s="405"/>
      <c r="M218" s="405"/>
      <c r="N218" s="405"/>
      <c r="O218" s="405"/>
      <c r="P218" s="405"/>
      <c r="Q218" s="405" t="s">
        <v>2417</v>
      </c>
      <c r="R218" s="405"/>
      <c r="S218" s="405"/>
    </row>
    <row r="222" spans="1:19" x14ac:dyDescent="0.2">
      <c r="A222" s="486" t="s">
        <v>1866</v>
      </c>
      <c r="B222" s="486" t="s">
        <v>20</v>
      </c>
      <c r="C222" s="486" t="s">
        <v>1867</v>
      </c>
      <c r="D222" s="486" t="s">
        <v>554</v>
      </c>
      <c r="E222" s="486" t="s">
        <v>1804</v>
      </c>
      <c r="F222" s="486" t="s">
        <v>538</v>
      </c>
      <c r="G222" s="486" t="s">
        <v>1868</v>
      </c>
      <c r="J222" s="486"/>
      <c r="K222" s="486"/>
      <c r="L222" s="486"/>
      <c r="M222" s="486"/>
      <c r="N222" s="486"/>
      <c r="O222" s="486"/>
      <c r="P222" s="486"/>
    </row>
    <row r="223" spans="1:19" x14ac:dyDescent="0.2">
      <c r="A223" s="405" t="s">
        <v>18</v>
      </c>
      <c r="B223" s="405" t="s">
        <v>71</v>
      </c>
      <c r="C223" s="405" t="s">
        <v>1923</v>
      </c>
      <c r="D223" s="405" t="s">
        <v>1885</v>
      </c>
      <c r="E223" s="405">
        <v>2</v>
      </c>
      <c r="F223" s="405" t="s">
        <v>1924</v>
      </c>
      <c r="G223" s="487">
        <v>6</v>
      </c>
      <c r="J223" s="405"/>
      <c r="K223" s="405"/>
      <c r="L223" s="405"/>
      <c r="M223" s="405"/>
      <c r="N223" s="405"/>
      <c r="O223" s="405"/>
      <c r="P223" s="487"/>
    </row>
    <row r="225" spans="1:19" x14ac:dyDescent="0.2">
      <c r="A225" s="486" t="s">
        <v>1872</v>
      </c>
      <c r="B225" s="486" t="s">
        <v>552</v>
      </c>
      <c r="C225" s="486" t="s">
        <v>553</v>
      </c>
      <c r="D225" s="486" t="s">
        <v>131</v>
      </c>
      <c r="E225" s="486" t="s">
        <v>276</v>
      </c>
      <c r="F225" s="486" t="s">
        <v>555</v>
      </c>
      <c r="G225" s="486" t="s">
        <v>813</v>
      </c>
      <c r="H225" s="486" t="s">
        <v>1873</v>
      </c>
      <c r="J225" s="486"/>
      <c r="K225" s="486"/>
      <c r="L225" s="486"/>
      <c r="M225" s="486"/>
      <c r="N225" s="486"/>
      <c r="O225" s="486"/>
      <c r="P225" s="486"/>
      <c r="Q225" s="486" t="s">
        <v>1873</v>
      </c>
      <c r="R225" s="486" t="s">
        <v>2325</v>
      </c>
      <c r="S225" s="486" t="s">
        <v>2326</v>
      </c>
    </row>
    <row r="226" spans="1:19" x14ac:dyDescent="0.2">
      <c r="A226" s="527">
        <v>235</v>
      </c>
      <c r="B226" s="405" t="s">
        <v>135</v>
      </c>
      <c r="C226" s="405" t="s">
        <v>323</v>
      </c>
      <c r="D226" s="405" t="s">
        <v>1876</v>
      </c>
      <c r="E226" s="405" t="s">
        <v>557</v>
      </c>
      <c r="F226" s="405" t="s">
        <v>574</v>
      </c>
      <c r="G226" s="405" t="s">
        <v>1938</v>
      </c>
      <c r="H226" s="527">
        <v>2.2000000000000002</v>
      </c>
      <c r="J226" s="405"/>
      <c r="K226" s="405"/>
      <c r="L226" s="405"/>
      <c r="M226" s="405"/>
      <c r="N226" s="405"/>
      <c r="O226" s="405"/>
      <c r="P226" s="405"/>
      <c r="Q226" s="405" t="s">
        <v>2418</v>
      </c>
      <c r="R226" s="405"/>
      <c r="S226" s="405"/>
    </row>
    <row r="227" spans="1:19" x14ac:dyDescent="0.2">
      <c r="A227" s="527">
        <v>258</v>
      </c>
      <c r="B227" s="405" t="s">
        <v>298</v>
      </c>
      <c r="C227" s="405" t="s">
        <v>802</v>
      </c>
      <c r="D227" s="405" t="s">
        <v>1876</v>
      </c>
      <c r="E227" s="405" t="s">
        <v>557</v>
      </c>
      <c r="F227" s="405" t="s">
        <v>558</v>
      </c>
      <c r="G227" s="405" t="s">
        <v>1888</v>
      </c>
      <c r="H227" s="527">
        <v>2.2000000000000002</v>
      </c>
      <c r="J227" s="405"/>
      <c r="K227" s="405"/>
      <c r="L227" s="405"/>
      <c r="M227" s="405"/>
      <c r="N227" s="405"/>
      <c r="O227" s="405"/>
      <c r="P227" s="405"/>
      <c r="Q227" s="405" t="s">
        <v>2418</v>
      </c>
      <c r="R227" s="405"/>
      <c r="S227" s="405"/>
    </row>
    <row r="228" spans="1:19" x14ac:dyDescent="0.2">
      <c r="A228" s="527">
        <v>257</v>
      </c>
      <c r="B228" s="405" t="s">
        <v>181</v>
      </c>
      <c r="C228" s="405" t="s">
        <v>802</v>
      </c>
      <c r="D228" s="405" t="s">
        <v>1876</v>
      </c>
      <c r="E228" s="405" t="s">
        <v>557</v>
      </c>
      <c r="F228" s="405" t="s">
        <v>558</v>
      </c>
      <c r="G228" s="405" t="s">
        <v>1888</v>
      </c>
      <c r="H228" s="527">
        <v>2.6</v>
      </c>
      <c r="J228" s="405"/>
      <c r="K228" s="405"/>
      <c r="L228" s="405"/>
      <c r="M228" s="405"/>
      <c r="N228" s="405"/>
      <c r="O228" s="405"/>
      <c r="P228" s="405"/>
      <c r="Q228" s="405" t="s">
        <v>2419</v>
      </c>
      <c r="R228" s="405"/>
      <c r="S228" s="405"/>
    </row>
    <row r="229" spans="1:19" x14ac:dyDescent="0.2">
      <c r="A229" s="527">
        <v>128</v>
      </c>
      <c r="B229" s="405" t="s">
        <v>320</v>
      </c>
      <c r="C229" s="405" t="s">
        <v>450</v>
      </c>
      <c r="D229" s="405" t="s">
        <v>1876</v>
      </c>
      <c r="E229" s="405" t="s">
        <v>557</v>
      </c>
      <c r="F229" s="405" t="s">
        <v>558</v>
      </c>
      <c r="G229" s="405" t="s">
        <v>1888</v>
      </c>
      <c r="H229" s="527">
        <v>3.51</v>
      </c>
      <c r="J229" s="405"/>
      <c r="K229" s="405"/>
      <c r="L229" s="405"/>
      <c r="M229" s="405"/>
      <c r="N229" s="405"/>
      <c r="O229" s="405"/>
      <c r="P229" s="405"/>
      <c r="Q229" s="405" t="s">
        <v>2420</v>
      </c>
      <c r="R229" s="405"/>
      <c r="S229" s="405"/>
    </row>
    <row r="230" spans="1:19" x14ac:dyDescent="0.2">
      <c r="A230" s="527">
        <v>254</v>
      </c>
      <c r="B230" s="405" t="s">
        <v>133</v>
      </c>
      <c r="C230" s="405" t="s">
        <v>376</v>
      </c>
      <c r="D230" s="405" t="s">
        <v>1876</v>
      </c>
      <c r="E230" s="405" t="s">
        <v>557</v>
      </c>
      <c r="F230" s="405" t="s">
        <v>558</v>
      </c>
      <c r="G230" s="405" t="s">
        <v>1888</v>
      </c>
      <c r="H230" s="527">
        <v>3.75</v>
      </c>
      <c r="J230" s="405"/>
      <c r="K230" s="405"/>
      <c r="L230" s="405"/>
      <c r="M230" s="405"/>
      <c r="N230" s="405"/>
      <c r="O230" s="405"/>
      <c r="P230" s="405"/>
      <c r="Q230" s="405" t="s">
        <v>2421</v>
      </c>
      <c r="R230" s="405"/>
      <c r="S230" s="405"/>
    </row>
    <row r="231" spans="1:19" x14ac:dyDescent="0.2">
      <c r="A231" s="527">
        <v>55</v>
      </c>
      <c r="B231" s="405" t="s">
        <v>321</v>
      </c>
      <c r="C231" s="405" t="s">
        <v>307</v>
      </c>
      <c r="D231" s="405" t="s">
        <v>1876</v>
      </c>
      <c r="E231" s="405" t="s">
        <v>557</v>
      </c>
      <c r="F231" s="405" t="s">
        <v>574</v>
      </c>
      <c r="G231" s="405" t="s">
        <v>1938</v>
      </c>
      <c r="H231" s="527">
        <v>3.8</v>
      </c>
      <c r="J231" s="405"/>
      <c r="K231" s="405"/>
      <c r="L231" s="405"/>
      <c r="M231" s="405"/>
      <c r="N231" s="405"/>
      <c r="O231" s="405"/>
      <c r="P231" s="405"/>
      <c r="Q231" s="405" t="s">
        <v>2422</v>
      </c>
      <c r="R231" s="405"/>
      <c r="S231" s="405"/>
    </row>
    <row r="235" spans="1:19" x14ac:dyDescent="0.2">
      <c r="A235" s="486" t="s">
        <v>1866</v>
      </c>
      <c r="B235" s="486" t="s">
        <v>20</v>
      </c>
      <c r="C235" s="486" t="s">
        <v>1867</v>
      </c>
      <c r="D235" s="486" t="s">
        <v>554</v>
      </c>
      <c r="E235" s="486" t="s">
        <v>1804</v>
      </c>
      <c r="F235" s="486" t="s">
        <v>538</v>
      </c>
      <c r="G235" s="486" t="s">
        <v>1868</v>
      </c>
      <c r="J235" s="486"/>
      <c r="K235" s="486"/>
      <c r="L235" s="486"/>
      <c r="M235" s="486"/>
      <c r="N235" s="486"/>
      <c r="O235" s="486"/>
      <c r="P235" s="486"/>
    </row>
    <row r="236" spans="1:19" x14ac:dyDescent="0.2">
      <c r="A236" s="405" t="s">
        <v>543</v>
      </c>
      <c r="B236" s="405" t="s">
        <v>71</v>
      </c>
      <c r="C236" s="405" t="s">
        <v>1925</v>
      </c>
      <c r="D236" s="405" t="s">
        <v>23</v>
      </c>
      <c r="E236" s="405">
        <v>2</v>
      </c>
      <c r="F236" s="405" t="s">
        <v>1924</v>
      </c>
      <c r="G236" s="487">
        <v>3</v>
      </c>
      <c r="J236" s="405"/>
      <c r="K236" s="405"/>
      <c r="L236" s="405"/>
      <c r="M236" s="405"/>
      <c r="N236" s="405"/>
      <c r="O236" s="405"/>
      <c r="P236" s="487"/>
    </row>
    <row r="238" spans="1:19" x14ac:dyDescent="0.2">
      <c r="A238" s="486" t="s">
        <v>1872</v>
      </c>
      <c r="B238" s="486" t="s">
        <v>552</v>
      </c>
      <c r="C238" s="486" t="s">
        <v>553</v>
      </c>
      <c r="D238" s="486" t="s">
        <v>131</v>
      </c>
      <c r="E238" s="486" t="s">
        <v>276</v>
      </c>
      <c r="F238" s="486" t="s">
        <v>555</v>
      </c>
      <c r="G238" s="486" t="s">
        <v>813</v>
      </c>
      <c r="H238" s="486" t="s">
        <v>1873</v>
      </c>
      <c r="J238" s="486"/>
      <c r="K238" s="486"/>
      <c r="L238" s="486"/>
      <c r="M238" s="486"/>
      <c r="N238" s="486"/>
      <c r="O238" s="486"/>
      <c r="P238" s="486"/>
      <c r="Q238" s="486" t="s">
        <v>1873</v>
      </c>
      <c r="R238" s="486" t="s">
        <v>2325</v>
      </c>
      <c r="S238" s="486" t="s">
        <v>2326</v>
      </c>
    </row>
    <row r="239" spans="1:19" x14ac:dyDescent="0.2">
      <c r="A239" s="527">
        <v>249</v>
      </c>
      <c r="B239" s="405" t="s">
        <v>635</v>
      </c>
      <c r="C239" s="405" t="s">
        <v>636</v>
      </c>
      <c r="D239" s="405" t="s">
        <v>1881</v>
      </c>
      <c r="E239" s="405" t="s">
        <v>557</v>
      </c>
      <c r="F239" s="405" t="s">
        <v>564</v>
      </c>
      <c r="G239" s="405" t="s">
        <v>2108</v>
      </c>
      <c r="H239" s="527">
        <v>3.05</v>
      </c>
      <c r="J239" s="405"/>
      <c r="K239" s="405"/>
      <c r="L239" s="405"/>
      <c r="M239" s="405"/>
      <c r="N239" s="405"/>
      <c r="O239" s="405"/>
      <c r="P239" s="405"/>
      <c r="Q239" s="405" t="s">
        <v>2423</v>
      </c>
      <c r="R239" s="405"/>
      <c r="S239" s="405"/>
    </row>
    <row r="240" spans="1:19" x14ac:dyDescent="0.2">
      <c r="A240" s="527">
        <v>248</v>
      </c>
      <c r="B240" s="405" t="s">
        <v>2216</v>
      </c>
      <c r="C240" s="405" t="s">
        <v>2217</v>
      </c>
      <c r="D240" s="405" t="s">
        <v>1881</v>
      </c>
      <c r="E240" s="405" t="s">
        <v>557</v>
      </c>
      <c r="F240" s="405" t="s">
        <v>2218</v>
      </c>
      <c r="G240" s="405"/>
      <c r="H240" s="527">
        <v>3.75</v>
      </c>
      <c r="J240" s="405"/>
      <c r="K240" s="405"/>
      <c r="L240" s="405"/>
      <c r="M240" s="405"/>
      <c r="N240" s="405"/>
      <c r="O240" s="405"/>
      <c r="P240" s="405"/>
      <c r="Q240" s="405" t="s">
        <v>2421</v>
      </c>
      <c r="R240" s="405"/>
      <c r="S240" s="405"/>
    </row>
    <row r="241" spans="1:19" x14ac:dyDescent="0.2">
      <c r="A241" s="527">
        <v>251</v>
      </c>
      <c r="B241" s="405" t="s">
        <v>142</v>
      </c>
      <c r="C241" s="405" t="s">
        <v>487</v>
      </c>
      <c r="D241" s="405" t="s">
        <v>1881</v>
      </c>
      <c r="E241" s="405" t="s">
        <v>557</v>
      </c>
      <c r="F241" s="405" t="s">
        <v>558</v>
      </c>
      <c r="G241" s="405" t="s">
        <v>1888</v>
      </c>
      <c r="H241" s="527">
        <v>4.63</v>
      </c>
      <c r="J241" s="405"/>
      <c r="K241" s="405"/>
      <c r="L241" s="405"/>
      <c r="M241" s="405"/>
      <c r="N241" s="405"/>
      <c r="O241" s="405"/>
      <c r="P241" s="405"/>
      <c r="Q241" s="405" t="s">
        <v>2424</v>
      </c>
      <c r="R241" s="405"/>
      <c r="S241" s="405"/>
    </row>
    <row r="245" spans="1:19" x14ac:dyDescent="0.2">
      <c r="A245" s="486" t="s">
        <v>1866</v>
      </c>
      <c r="B245" s="486" t="s">
        <v>20</v>
      </c>
      <c r="C245" s="486" t="s">
        <v>1867</v>
      </c>
      <c r="D245" s="486" t="s">
        <v>554</v>
      </c>
      <c r="E245" s="486" t="s">
        <v>1804</v>
      </c>
      <c r="F245" s="486" t="s">
        <v>538</v>
      </c>
      <c r="G245" s="486" t="s">
        <v>1868</v>
      </c>
      <c r="J245" s="486"/>
      <c r="K245" s="486"/>
      <c r="L245" s="486"/>
      <c r="M245" s="486"/>
      <c r="N245" s="486"/>
      <c r="O245" s="486"/>
      <c r="P245" s="486"/>
    </row>
    <row r="246" spans="1:19" x14ac:dyDescent="0.2">
      <c r="A246" s="405" t="s">
        <v>544</v>
      </c>
      <c r="B246" s="405" t="s">
        <v>559</v>
      </c>
      <c r="C246" s="405" t="s">
        <v>1926</v>
      </c>
      <c r="D246" s="405" t="s">
        <v>15</v>
      </c>
      <c r="E246" s="405">
        <v>2</v>
      </c>
      <c r="F246" s="405" t="s">
        <v>1924</v>
      </c>
      <c r="G246" s="487">
        <v>5</v>
      </c>
      <c r="J246" s="405"/>
      <c r="K246" s="405"/>
      <c r="L246" s="405"/>
      <c r="M246" s="405"/>
      <c r="N246" s="405"/>
      <c r="O246" s="405"/>
      <c r="P246" s="487"/>
    </row>
    <row r="248" spans="1:19" x14ac:dyDescent="0.2">
      <c r="A248" s="486" t="s">
        <v>1872</v>
      </c>
      <c r="B248" s="486" t="s">
        <v>552</v>
      </c>
      <c r="C248" s="486" t="s">
        <v>553</v>
      </c>
      <c r="D248" s="486" t="s">
        <v>131</v>
      </c>
      <c r="E248" s="486" t="s">
        <v>276</v>
      </c>
      <c r="F248" s="486" t="s">
        <v>555</v>
      </c>
      <c r="G248" s="486" t="s">
        <v>813</v>
      </c>
      <c r="H248" s="486" t="s">
        <v>1873</v>
      </c>
      <c r="J248" s="486"/>
      <c r="K248" s="486"/>
      <c r="L248" s="486"/>
      <c r="M248" s="486"/>
      <c r="N248" s="486"/>
      <c r="O248" s="486"/>
      <c r="P248" s="486"/>
      <c r="Q248" s="486" t="s">
        <v>1873</v>
      </c>
      <c r="R248" s="486" t="s">
        <v>2325</v>
      </c>
      <c r="S248" s="486" t="s">
        <v>2326</v>
      </c>
    </row>
    <row r="249" spans="1:19" x14ac:dyDescent="0.2">
      <c r="A249" s="527">
        <v>208</v>
      </c>
      <c r="B249" s="405" t="s">
        <v>147</v>
      </c>
      <c r="C249" s="405" t="s">
        <v>1927</v>
      </c>
      <c r="D249" s="405" t="s">
        <v>1893</v>
      </c>
      <c r="E249" s="405" t="s">
        <v>557</v>
      </c>
      <c r="F249" s="405" t="s">
        <v>580</v>
      </c>
      <c r="G249" s="405" t="s">
        <v>1919</v>
      </c>
      <c r="H249" s="527">
        <v>0</v>
      </c>
      <c r="J249" s="405"/>
      <c r="K249" s="405"/>
      <c r="L249" s="405"/>
      <c r="M249" s="405"/>
      <c r="N249" s="405"/>
      <c r="O249" s="405"/>
      <c r="P249" s="405"/>
      <c r="Q249" s="405" t="s">
        <v>1928</v>
      </c>
      <c r="R249" s="405"/>
      <c r="S249" s="405"/>
    </row>
    <row r="250" spans="1:19" x14ac:dyDescent="0.2">
      <c r="A250" s="527">
        <v>140</v>
      </c>
      <c r="B250" s="405" t="s">
        <v>2267</v>
      </c>
      <c r="C250" s="405" t="s">
        <v>2268</v>
      </c>
      <c r="D250" s="405" t="s">
        <v>1893</v>
      </c>
      <c r="E250" s="405" t="s">
        <v>557</v>
      </c>
      <c r="F250" s="405" t="s">
        <v>614</v>
      </c>
      <c r="G250" s="405" t="s">
        <v>2132</v>
      </c>
      <c r="H250" s="527">
        <v>2.42</v>
      </c>
      <c r="J250" s="405"/>
      <c r="K250" s="405"/>
      <c r="L250" s="405"/>
      <c r="M250" s="405"/>
      <c r="N250" s="405"/>
      <c r="O250" s="405"/>
      <c r="P250" s="405"/>
      <c r="Q250" s="405" t="s">
        <v>2425</v>
      </c>
      <c r="R250" s="405"/>
      <c r="S250" s="405"/>
    </row>
    <row r="251" spans="1:19" x14ac:dyDescent="0.2">
      <c r="A251" s="527">
        <v>93</v>
      </c>
      <c r="B251" s="405" t="s">
        <v>153</v>
      </c>
      <c r="C251" s="405" t="s">
        <v>163</v>
      </c>
      <c r="D251" s="405" t="s">
        <v>1893</v>
      </c>
      <c r="E251" s="405" t="s">
        <v>557</v>
      </c>
      <c r="F251" s="405" t="s">
        <v>558</v>
      </c>
      <c r="G251" s="405" t="s">
        <v>1888</v>
      </c>
      <c r="H251" s="527">
        <v>2.75</v>
      </c>
      <c r="J251" s="405"/>
      <c r="K251" s="405"/>
      <c r="L251" s="405"/>
      <c r="M251" s="405"/>
      <c r="N251" s="405"/>
      <c r="O251" s="405"/>
      <c r="P251" s="405"/>
      <c r="Q251" s="405" t="s">
        <v>2426</v>
      </c>
      <c r="R251" s="405"/>
      <c r="S251" s="405"/>
    </row>
    <row r="252" spans="1:19" x14ac:dyDescent="0.2">
      <c r="A252" s="527">
        <v>195</v>
      </c>
      <c r="B252" s="405" t="s">
        <v>2109</v>
      </c>
      <c r="C252" s="405" t="s">
        <v>222</v>
      </c>
      <c r="D252" s="405" t="s">
        <v>1893</v>
      </c>
      <c r="E252" s="405" t="s">
        <v>557</v>
      </c>
      <c r="F252" s="405" t="s">
        <v>571</v>
      </c>
      <c r="G252" s="405" t="s">
        <v>1922</v>
      </c>
      <c r="H252" s="527">
        <v>3.8</v>
      </c>
      <c r="J252" s="405"/>
      <c r="K252" s="405"/>
      <c r="L252" s="405"/>
      <c r="M252" s="405"/>
      <c r="N252" s="405"/>
      <c r="O252" s="405"/>
      <c r="P252" s="405"/>
      <c r="Q252" s="405" t="s">
        <v>2422</v>
      </c>
      <c r="R252" s="405"/>
      <c r="S252" s="405"/>
    </row>
    <row r="253" spans="1:19" x14ac:dyDescent="0.2">
      <c r="A253" s="527">
        <v>95</v>
      </c>
      <c r="B253" s="405" t="s">
        <v>1891</v>
      </c>
      <c r="C253" s="405" t="s">
        <v>1892</v>
      </c>
      <c r="D253" s="405" t="s">
        <v>1893</v>
      </c>
      <c r="E253" s="405" t="s">
        <v>557</v>
      </c>
      <c r="F253" s="405" t="s">
        <v>626</v>
      </c>
      <c r="G253" s="405" t="s">
        <v>1894</v>
      </c>
      <c r="H253" s="527">
        <v>4.1399999999999997</v>
      </c>
      <c r="J253" s="405"/>
      <c r="K253" s="405"/>
      <c r="L253" s="405"/>
      <c r="M253" s="405"/>
      <c r="N253" s="405"/>
      <c r="O253" s="405"/>
      <c r="P253" s="405"/>
      <c r="Q253" s="405" t="s">
        <v>2427</v>
      </c>
      <c r="R253" s="405"/>
      <c r="S253" s="405"/>
    </row>
    <row r="257" spans="1:19" x14ac:dyDescent="0.2">
      <c r="A257" s="486" t="s">
        <v>1866</v>
      </c>
      <c r="B257" s="486" t="s">
        <v>20</v>
      </c>
      <c r="C257" s="486" t="s">
        <v>1867</v>
      </c>
      <c r="D257" s="486" t="s">
        <v>554</v>
      </c>
      <c r="E257" s="486" t="s">
        <v>1804</v>
      </c>
      <c r="F257" s="486" t="s">
        <v>538</v>
      </c>
      <c r="G257" s="486" t="s">
        <v>1868</v>
      </c>
      <c r="J257" s="486"/>
      <c r="K257" s="486"/>
      <c r="L257" s="486"/>
      <c r="M257" s="486"/>
      <c r="N257" s="486"/>
      <c r="O257" s="486"/>
      <c r="P257" s="486"/>
    </row>
    <row r="258" spans="1:19" x14ac:dyDescent="0.2">
      <c r="A258" s="405" t="s">
        <v>545</v>
      </c>
      <c r="B258" s="405" t="s">
        <v>570</v>
      </c>
      <c r="C258" s="405" t="s">
        <v>1929</v>
      </c>
      <c r="D258" s="405" t="s">
        <v>7</v>
      </c>
      <c r="E258" s="405">
        <v>2</v>
      </c>
      <c r="F258" s="405" t="s">
        <v>1930</v>
      </c>
      <c r="G258" s="487">
        <v>2</v>
      </c>
      <c r="J258" s="405"/>
      <c r="K258" s="405"/>
      <c r="L258" s="405"/>
      <c r="M258" s="405"/>
      <c r="N258" s="405"/>
      <c r="O258" s="405"/>
      <c r="P258" s="487"/>
    </row>
    <row r="260" spans="1:19" x14ac:dyDescent="0.2">
      <c r="A260" s="486" t="s">
        <v>1872</v>
      </c>
      <c r="B260" s="486" t="s">
        <v>552</v>
      </c>
      <c r="C260" s="486" t="s">
        <v>553</v>
      </c>
      <c r="D260" s="486" t="s">
        <v>131</v>
      </c>
      <c r="E260" s="486" t="s">
        <v>276</v>
      </c>
      <c r="F260" s="486" t="s">
        <v>555</v>
      </c>
      <c r="G260" s="486" t="s">
        <v>813</v>
      </c>
      <c r="H260" s="411" t="s">
        <v>1873</v>
      </c>
      <c r="J260" s="486"/>
      <c r="K260" s="486"/>
      <c r="L260" s="486"/>
      <c r="M260" s="486"/>
      <c r="N260" s="486"/>
      <c r="O260" s="486"/>
      <c r="P260" s="486"/>
      <c r="Q260" s="486" t="s">
        <v>1873</v>
      </c>
      <c r="R260" s="486" t="s">
        <v>2325</v>
      </c>
      <c r="S260" s="486" t="s">
        <v>2326</v>
      </c>
    </row>
    <row r="261" spans="1:19" x14ac:dyDescent="0.2">
      <c r="A261" s="527">
        <v>12</v>
      </c>
      <c r="B261" s="405" t="s">
        <v>306</v>
      </c>
      <c r="C261" s="405" t="s">
        <v>307</v>
      </c>
      <c r="D261" s="405" t="s">
        <v>1881</v>
      </c>
      <c r="E261" s="405" t="s">
        <v>563</v>
      </c>
      <c r="F261" s="405" t="s">
        <v>574</v>
      </c>
      <c r="G261" s="405" t="s">
        <v>1938</v>
      </c>
      <c r="H261" s="410">
        <v>10.69</v>
      </c>
      <c r="J261" s="405"/>
      <c r="K261" s="405"/>
      <c r="L261" s="405"/>
      <c r="M261" s="405"/>
      <c r="N261" s="405"/>
      <c r="O261" s="405"/>
      <c r="P261" s="405"/>
      <c r="Q261" s="405" t="s">
        <v>2428</v>
      </c>
      <c r="R261" s="405"/>
      <c r="S261" s="405"/>
    </row>
    <row r="262" spans="1:19" x14ac:dyDescent="0.2">
      <c r="A262" s="527">
        <v>264</v>
      </c>
      <c r="B262" s="405" t="s">
        <v>236</v>
      </c>
      <c r="C262" s="405" t="s">
        <v>177</v>
      </c>
      <c r="D262" s="405" t="s">
        <v>1881</v>
      </c>
      <c r="E262" s="405" t="s">
        <v>563</v>
      </c>
      <c r="F262" s="405" t="s">
        <v>2218</v>
      </c>
      <c r="G262" s="405"/>
      <c r="H262" s="410">
        <v>11.34</v>
      </c>
      <c r="J262" s="405"/>
      <c r="K262" s="405"/>
      <c r="L262" s="405"/>
      <c r="M262" s="405"/>
      <c r="N262" s="405"/>
      <c r="O262" s="405"/>
      <c r="P262" s="405"/>
      <c r="Q262" s="405" t="s">
        <v>2429</v>
      </c>
      <c r="R262" s="405"/>
      <c r="S262" s="405"/>
    </row>
    <row r="263" spans="1:19" x14ac:dyDescent="0.2">
      <c r="H263" s="599"/>
    </row>
    <row r="264" spans="1:19" x14ac:dyDescent="0.2">
      <c r="H264" s="599"/>
    </row>
    <row r="265" spans="1:19" x14ac:dyDescent="0.2">
      <c r="H265" s="599"/>
    </row>
    <row r="266" spans="1:19" x14ac:dyDescent="0.2">
      <c r="A266" s="486" t="s">
        <v>1866</v>
      </c>
      <c r="B266" s="486" t="s">
        <v>20</v>
      </c>
      <c r="C266" s="486" t="s">
        <v>1867</v>
      </c>
      <c r="D266" s="486" t="s">
        <v>554</v>
      </c>
      <c r="E266" s="486" t="s">
        <v>1804</v>
      </c>
      <c r="F266" s="486" t="s">
        <v>538</v>
      </c>
      <c r="G266" s="486" t="s">
        <v>1868</v>
      </c>
      <c r="H266" s="599"/>
      <c r="J266" s="486"/>
      <c r="K266" s="486"/>
      <c r="L266" s="486"/>
      <c r="M266" s="486"/>
      <c r="N266" s="486"/>
      <c r="O266" s="486"/>
      <c r="P266" s="486"/>
    </row>
    <row r="267" spans="1:19" x14ac:dyDescent="0.2">
      <c r="A267" s="405" t="s">
        <v>16</v>
      </c>
      <c r="B267" s="405" t="s">
        <v>570</v>
      </c>
      <c r="C267" s="405" t="s">
        <v>1931</v>
      </c>
      <c r="D267" s="405" t="s">
        <v>10</v>
      </c>
      <c r="E267" s="405">
        <v>2</v>
      </c>
      <c r="F267" s="405" t="s">
        <v>1930</v>
      </c>
      <c r="G267" s="487">
        <v>5</v>
      </c>
      <c r="H267" s="599"/>
      <c r="J267" s="405"/>
      <c r="K267" s="405"/>
      <c r="L267" s="405"/>
      <c r="M267" s="405"/>
      <c r="N267" s="405"/>
      <c r="O267" s="405"/>
      <c r="P267" s="487"/>
    </row>
    <row r="268" spans="1:19" x14ac:dyDescent="0.2">
      <c r="H268" s="599"/>
    </row>
    <row r="269" spans="1:19" x14ac:dyDescent="0.2">
      <c r="A269" s="486" t="s">
        <v>1872</v>
      </c>
      <c r="B269" s="486" t="s">
        <v>552</v>
      </c>
      <c r="C269" s="486" t="s">
        <v>553</v>
      </c>
      <c r="D269" s="486" t="s">
        <v>131</v>
      </c>
      <c r="E269" s="486" t="s">
        <v>276</v>
      </c>
      <c r="F269" s="486" t="s">
        <v>555</v>
      </c>
      <c r="G269" s="486" t="s">
        <v>813</v>
      </c>
      <c r="H269" s="411" t="s">
        <v>1873</v>
      </c>
      <c r="J269" s="486"/>
      <c r="K269" s="486"/>
      <c r="L269" s="486"/>
      <c r="M269" s="486"/>
      <c r="N269" s="486"/>
      <c r="O269" s="486"/>
      <c r="P269" s="486"/>
      <c r="Q269" s="486" t="s">
        <v>1873</v>
      </c>
      <c r="R269" s="486" t="s">
        <v>2325</v>
      </c>
      <c r="S269" s="486" t="s">
        <v>2326</v>
      </c>
    </row>
    <row r="270" spans="1:19" x14ac:dyDescent="0.2">
      <c r="A270" s="527">
        <v>130</v>
      </c>
      <c r="B270" s="405" t="s">
        <v>491</v>
      </c>
      <c r="C270" s="405" t="s">
        <v>160</v>
      </c>
      <c r="D270" s="405" t="s">
        <v>1876</v>
      </c>
      <c r="E270" s="405" t="s">
        <v>563</v>
      </c>
      <c r="F270" s="405" t="s">
        <v>574</v>
      </c>
      <c r="G270" s="405" t="s">
        <v>1938</v>
      </c>
      <c r="H270" s="410">
        <v>10.16</v>
      </c>
      <c r="J270" s="405"/>
      <c r="K270" s="405"/>
      <c r="L270" s="405"/>
      <c r="M270" s="405"/>
      <c r="N270" s="405"/>
      <c r="O270" s="405"/>
      <c r="P270" s="405"/>
      <c r="Q270" s="405" t="s">
        <v>2430</v>
      </c>
      <c r="R270" s="405"/>
      <c r="S270" s="405"/>
    </row>
    <row r="271" spans="1:19" x14ac:dyDescent="0.2">
      <c r="A271" s="527">
        <v>57</v>
      </c>
      <c r="B271" s="405" t="s">
        <v>2110</v>
      </c>
      <c r="C271" s="405" t="s">
        <v>2111</v>
      </c>
      <c r="D271" s="405" t="s">
        <v>1876</v>
      </c>
      <c r="E271" s="405" t="s">
        <v>563</v>
      </c>
      <c r="F271" s="405" t="s">
        <v>801</v>
      </c>
      <c r="G271" s="405" t="s">
        <v>2112</v>
      </c>
      <c r="H271" s="410">
        <v>10.25</v>
      </c>
      <c r="J271" s="405"/>
      <c r="K271" s="405"/>
      <c r="L271" s="405"/>
      <c r="M271" s="405"/>
      <c r="N271" s="405"/>
      <c r="O271" s="405"/>
      <c r="P271" s="405"/>
      <c r="Q271" s="405" t="s">
        <v>2431</v>
      </c>
      <c r="R271" s="405"/>
      <c r="S271" s="405"/>
    </row>
    <row r="272" spans="1:19" x14ac:dyDescent="0.2">
      <c r="A272" s="527">
        <v>54</v>
      </c>
      <c r="B272" s="405" t="s">
        <v>454</v>
      </c>
      <c r="C272" s="405" t="s">
        <v>496</v>
      </c>
      <c r="D272" s="405" t="s">
        <v>1876</v>
      </c>
      <c r="E272" s="405" t="s">
        <v>563</v>
      </c>
      <c r="F272" s="405" t="s">
        <v>580</v>
      </c>
      <c r="G272" s="405" t="s">
        <v>1919</v>
      </c>
      <c r="H272" s="410">
        <v>8.82</v>
      </c>
      <c r="J272" s="405"/>
      <c r="K272" s="405"/>
      <c r="L272" s="405"/>
      <c r="M272" s="405"/>
      <c r="N272" s="405"/>
      <c r="O272" s="405"/>
      <c r="P272" s="405"/>
      <c r="Q272" s="405" t="s">
        <v>2432</v>
      </c>
      <c r="R272" s="405"/>
      <c r="S272" s="405"/>
    </row>
    <row r="273" spans="1:19" x14ac:dyDescent="0.2">
      <c r="A273" s="527">
        <v>237</v>
      </c>
      <c r="B273" s="405" t="s">
        <v>204</v>
      </c>
      <c r="C273" s="405" t="s">
        <v>217</v>
      </c>
      <c r="D273" s="405" t="s">
        <v>1876</v>
      </c>
      <c r="E273" s="405" t="s">
        <v>563</v>
      </c>
      <c r="F273" s="405" t="s">
        <v>583</v>
      </c>
      <c r="G273" s="405" t="s">
        <v>1879</v>
      </c>
      <c r="H273" s="410">
        <v>9.5</v>
      </c>
      <c r="J273" s="405"/>
      <c r="K273" s="405"/>
      <c r="L273" s="405"/>
      <c r="M273" s="405"/>
      <c r="N273" s="405"/>
      <c r="O273" s="405"/>
      <c r="P273" s="405"/>
      <c r="Q273" s="405" t="s">
        <v>2433</v>
      </c>
      <c r="R273" s="405"/>
      <c r="S273" s="405"/>
    </row>
    <row r="274" spans="1:19" x14ac:dyDescent="0.2">
      <c r="A274" s="527">
        <v>46</v>
      </c>
      <c r="B274" s="405" t="s">
        <v>204</v>
      </c>
      <c r="C274" s="405" t="s">
        <v>143</v>
      </c>
      <c r="D274" s="405" t="s">
        <v>1876</v>
      </c>
      <c r="E274" s="405" t="s">
        <v>563</v>
      </c>
      <c r="F274" s="405" t="s">
        <v>583</v>
      </c>
      <c r="G274" s="405" t="s">
        <v>1879</v>
      </c>
      <c r="H274" s="410">
        <v>9.65</v>
      </c>
      <c r="J274" s="405"/>
      <c r="K274" s="405"/>
      <c r="L274" s="405"/>
      <c r="M274" s="405"/>
      <c r="N274" s="405"/>
      <c r="O274" s="405"/>
      <c r="P274" s="405"/>
      <c r="Q274" s="405" t="s">
        <v>2434</v>
      </c>
      <c r="R274" s="405"/>
      <c r="S274" s="405"/>
    </row>
    <row r="278" spans="1:19" x14ac:dyDescent="0.2">
      <c r="A278" s="486" t="s">
        <v>1866</v>
      </c>
      <c r="B278" s="486" t="s">
        <v>20</v>
      </c>
      <c r="C278" s="486" t="s">
        <v>1867</v>
      </c>
      <c r="D278" s="486" t="s">
        <v>554</v>
      </c>
      <c r="E278" s="486" t="s">
        <v>1804</v>
      </c>
      <c r="F278" s="486" t="s">
        <v>538</v>
      </c>
      <c r="G278" s="486" t="s">
        <v>1868</v>
      </c>
      <c r="J278" s="486"/>
      <c r="K278" s="486"/>
      <c r="L278" s="486"/>
      <c r="M278" s="486"/>
      <c r="N278" s="486"/>
      <c r="O278" s="486"/>
      <c r="P278" s="486"/>
    </row>
    <row r="279" spans="1:19" x14ac:dyDescent="0.2">
      <c r="A279" s="405" t="s">
        <v>546</v>
      </c>
      <c r="B279" s="405" t="s">
        <v>570</v>
      </c>
      <c r="C279" s="405" t="s">
        <v>1932</v>
      </c>
      <c r="D279" s="405" t="s">
        <v>0</v>
      </c>
      <c r="E279" s="405">
        <v>2</v>
      </c>
      <c r="F279" s="405" t="s">
        <v>1930</v>
      </c>
      <c r="G279" s="487">
        <v>0</v>
      </c>
      <c r="J279" s="405"/>
      <c r="K279" s="405"/>
      <c r="L279" s="405"/>
      <c r="M279" s="405"/>
      <c r="N279" s="405"/>
      <c r="O279" s="405"/>
      <c r="P279" s="487"/>
    </row>
    <row r="281" spans="1:19" x14ac:dyDescent="0.2">
      <c r="A281" s="486" t="s">
        <v>1872</v>
      </c>
      <c r="B281" s="486" t="s">
        <v>552</v>
      </c>
      <c r="C281" s="486" t="s">
        <v>553</v>
      </c>
      <c r="D281" s="486" t="s">
        <v>131</v>
      </c>
      <c r="E281" s="486" t="s">
        <v>276</v>
      </c>
      <c r="F281" s="486" t="s">
        <v>555</v>
      </c>
      <c r="G281" s="486" t="s">
        <v>813</v>
      </c>
      <c r="H281" s="486" t="s">
        <v>1873</v>
      </c>
      <c r="J281" s="486"/>
      <c r="K281" s="486"/>
      <c r="L281" s="486"/>
      <c r="M281" s="486"/>
      <c r="N281" s="486"/>
      <c r="O281" s="486"/>
      <c r="P281" s="486"/>
      <c r="Q281" s="486" t="s">
        <v>1873</v>
      </c>
      <c r="R281" s="486" t="s">
        <v>2325</v>
      </c>
      <c r="S281" s="486" t="s">
        <v>2326</v>
      </c>
    </row>
    <row r="285" spans="1:19" x14ac:dyDescent="0.2">
      <c r="A285" s="486" t="s">
        <v>1866</v>
      </c>
      <c r="B285" s="486" t="s">
        <v>20</v>
      </c>
      <c r="C285" s="486" t="s">
        <v>1867</v>
      </c>
      <c r="D285" s="486" t="s">
        <v>554</v>
      </c>
      <c r="E285" s="486" t="s">
        <v>1804</v>
      </c>
      <c r="F285" s="486" t="s">
        <v>538</v>
      </c>
      <c r="G285" s="486" t="s">
        <v>1868</v>
      </c>
      <c r="J285" s="486"/>
      <c r="K285" s="486"/>
      <c r="L285" s="486"/>
      <c r="M285" s="486"/>
      <c r="N285" s="486"/>
      <c r="O285" s="486"/>
      <c r="P285" s="486"/>
    </row>
    <row r="286" spans="1:19" x14ac:dyDescent="0.2">
      <c r="A286" s="405" t="s">
        <v>13</v>
      </c>
      <c r="B286" s="405" t="s">
        <v>570</v>
      </c>
      <c r="C286" s="405" t="s">
        <v>1933</v>
      </c>
      <c r="D286" s="405" t="s">
        <v>23</v>
      </c>
      <c r="E286" s="405">
        <v>2</v>
      </c>
      <c r="F286" s="405" t="s">
        <v>1930</v>
      </c>
      <c r="G286" s="487">
        <v>3</v>
      </c>
      <c r="J286" s="405"/>
      <c r="K286" s="405"/>
      <c r="L286" s="405"/>
      <c r="M286" s="405"/>
      <c r="N286" s="405"/>
      <c r="O286" s="405"/>
      <c r="P286" s="487"/>
    </row>
    <row r="288" spans="1:19" x14ac:dyDescent="0.2">
      <c r="A288" s="486" t="s">
        <v>1872</v>
      </c>
      <c r="B288" s="486" t="s">
        <v>552</v>
      </c>
      <c r="C288" s="486" t="s">
        <v>553</v>
      </c>
      <c r="D288" s="486" t="s">
        <v>131</v>
      </c>
      <c r="E288" s="486" t="s">
        <v>276</v>
      </c>
      <c r="F288" s="486" t="s">
        <v>555</v>
      </c>
      <c r="G288" s="486" t="s">
        <v>813</v>
      </c>
      <c r="H288" s="486" t="s">
        <v>1873</v>
      </c>
      <c r="J288" s="486"/>
      <c r="K288" s="486"/>
      <c r="L288" s="486"/>
      <c r="M288" s="486"/>
      <c r="N288" s="486"/>
      <c r="O288" s="486"/>
      <c r="P288" s="486"/>
      <c r="Q288" s="486" t="s">
        <v>1873</v>
      </c>
      <c r="R288" s="486" t="s">
        <v>2325</v>
      </c>
      <c r="S288" s="486" t="s">
        <v>2326</v>
      </c>
    </row>
    <row r="289" spans="1:19" x14ac:dyDescent="0.2">
      <c r="A289" s="527">
        <v>20</v>
      </c>
      <c r="B289" s="405" t="s">
        <v>160</v>
      </c>
      <c r="C289" s="405" t="s">
        <v>165</v>
      </c>
      <c r="D289" s="405" t="s">
        <v>1881</v>
      </c>
      <c r="E289" s="405" t="s">
        <v>557</v>
      </c>
      <c r="F289" s="405" t="s">
        <v>575</v>
      </c>
      <c r="G289" s="405" t="s">
        <v>1907</v>
      </c>
      <c r="H289" s="527">
        <v>11.86</v>
      </c>
      <c r="J289" s="405"/>
      <c r="K289" s="405"/>
      <c r="L289" s="405"/>
      <c r="M289" s="405"/>
      <c r="N289" s="405"/>
      <c r="O289" s="405"/>
      <c r="P289" s="405"/>
      <c r="Q289" s="405" t="s">
        <v>2435</v>
      </c>
      <c r="R289" s="405"/>
      <c r="S289" s="405"/>
    </row>
    <row r="290" spans="1:19" x14ac:dyDescent="0.2">
      <c r="A290" s="527">
        <v>32</v>
      </c>
      <c r="B290" s="405" t="s">
        <v>136</v>
      </c>
      <c r="C290" s="405" t="s">
        <v>174</v>
      </c>
      <c r="D290" s="405" t="s">
        <v>1881</v>
      </c>
      <c r="E290" s="405" t="s">
        <v>557</v>
      </c>
      <c r="F290" s="405" t="s">
        <v>558</v>
      </c>
      <c r="G290" s="405" t="s">
        <v>1888</v>
      </c>
      <c r="H290" s="527">
        <v>12.54</v>
      </c>
      <c r="J290" s="405"/>
      <c r="K290" s="405"/>
      <c r="L290" s="405"/>
      <c r="M290" s="405"/>
      <c r="N290" s="405"/>
      <c r="O290" s="405"/>
      <c r="P290" s="405"/>
      <c r="Q290" s="405" t="s">
        <v>2436</v>
      </c>
      <c r="R290" s="405"/>
      <c r="S290" s="405"/>
    </row>
    <row r="291" spans="1:19" x14ac:dyDescent="0.2">
      <c r="A291" s="527">
        <v>259</v>
      </c>
      <c r="B291" s="405" t="s">
        <v>136</v>
      </c>
      <c r="C291" s="405" t="s">
        <v>206</v>
      </c>
      <c r="D291" s="405" t="s">
        <v>1881</v>
      </c>
      <c r="E291" s="405" t="s">
        <v>557</v>
      </c>
      <c r="F291" s="405" t="s">
        <v>608</v>
      </c>
      <c r="G291" s="405" t="s">
        <v>1974</v>
      </c>
      <c r="H291" s="527">
        <v>13.55</v>
      </c>
      <c r="J291" s="405"/>
      <c r="K291" s="405"/>
      <c r="L291" s="405"/>
      <c r="M291" s="405"/>
      <c r="N291" s="405"/>
      <c r="O291" s="405"/>
      <c r="P291" s="405"/>
      <c r="Q291" s="405" t="s">
        <v>2437</v>
      </c>
      <c r="R291" s="405"/>
      <c r="S291" s="405"/>
    </row>
    <row r="295" spans="1:19" x14ac:dyDescent="0.2">
      <c r="A295" s="486" t="s">
        <v>1866</v>
      </c>
      <c r="B295" s="486" t="s">
        <v>20</v>
      </c>
      <c r="C295" s="486" t="s">
        <v>1867</v>
      </c>
      <c r="D295" s="486" t="s">
        <v>554</v>
      </c>
      <c r="E295" s="486" t="s">
        <v>1804</v>
      </c>
      <c r="F295" s="486" t="s">
        <v>538</v>
      </c>
      <c r="G295" s="486" t="s">
        <v>1868</v>
      </c>
      <c r="J295" s="486"/>
      <c r="K295" s="486"/>
      <c r="L295" s="486"/>
      <c r="M295" s="486"/>
      <c r="N295" s="486"/>
      <c r="O295" s="486"/>
      <c r="P295" s="486"/>
    </row>
    <row r="296" spans="1:19" x14ac:dyDescent="0.2">
      <c r="A296" s="405" t="s">
        <v>11</v>
      </c>
      <c r="B296" s="405" t="s">
        <v>71</v>
      </c>
      <c r="C296" s="405" t="s">
        <v>1934</v>
      </c>
      <c r="D296" s="405" t="s">
        <v>1870</v>
      </c>
      <c r="E296" s="405">
        <v>2</v>
      </c>
      <c r="F296" s="405" t="s">
        <v>1935</v>
      </c>
      <c r="G296" s="487">
        <v>3</v>
      </c>
      <c r="J296" s="405"/>
      <c r="K296" s="405"/>
      <c r="L296" s="405"/>
      <c r="M296" s="405"/>
      <c r="N296" s="405"/>
      <c r="O296" s="405"/>
      <c r="P296" s="487"/>
    </row>
    <row r="298" spans="1:19" x14ac:dyDescent="0.2">
      <c r="A298" s="486" t="s">
        <v>1872</v>
      </c>
      <c r="B298" s="486" t="s">
        <v>552</v>
      </c>
      <c r="C298" s="486" t="s">
        <v>553</v>
      </c>
      <c r="D298" s="486" t="s">
        <v>131</v>
      </c>
      <c r="E298" s="486" t="s">
        <v>276</v>
      </c>
      <c r="F298" s="486" t="s">
        <v>555</v>
      </c>
      <c r="G298" s="486" t="s">
        <v>813</v>
      </c>
      <c r="H298" s="486" t="s">
        <v>1873</v>
      </c>
      <c r="J298" s="486"/>
      <c r="K298" s="486"/>
      <c r="L298" s="486"/>
      <c r="M298" s="486"/>
      <c r="N298" s="486"/>
      <c r="O298" s="486"/>
      <c r="P298" s="486"/>
      <c r="Q298" s="486" t="s">
        <v>1873</v>
      </c>
      <c r="R298" s="486" t="s">
        <v>2325</v>
      </c>
      <c r="S298" s="486" t="s">
        <v>2326</v>
      </c>
    </row>
    <row r="299" spans="1:19" x14ac:dyDescent="0.2">
      <c r="A299" s="527">
        <v>256</v>
      </c>
      <c r="B299" s="405" t="s">
        <v>488</v>
      </c>
      <c r="C299" s="405" t="s">
        <v>489</v>
      </c>
      <c r="D299" s="405" t="s">
        <v>1876</v>
      </c>
      <c r="E299" s="405" t="s">
        <v>563</v>
      </c>
      <c r="F299" s="405" t="s">
        <v>558</v>
      </c>
      <c r="G299" s="405" t="s">
        <v>1888</v>
      </c>
      <c r="H299" s="527">
        <v>2.12</v>
      </c>
      <c r="J299" s="405"/>
      <c r="K299" s="405"/>
      <c r="L299" s="405"/>
      <c r="M299" s="405"/>
      <c r="N299" s="405"/>
      <c r="O299" s="405"/>
      <c r="P299" s="405"/>
      <c r="Q299" s="405" t="s">
        <v>2438</v>
      </c>
      <c r="R299" s="405"/>
      <c r="S299" s="405"/>
    </row>
    <row r="300" spans="1:19" x14ac:dyDescent="0.2">
      <c r="A300" s="527">
        <v>253</v>
      </c>
      <c r="B300" s="405" t="s">
        <v>194</v>
      </c>
      <c r="C300" s="405" t="s">
        <v>195</v>
      </c>
      <c r="D300" s="405" t="s">
        <v>1876</v>
      </c>
      <c r="E300" s="405" t="s">
        <v>563</v>
      </c>
      <c r="F300" s="405" t="s">
        <v>558</v>
      </c>
      <c r="G300" s="405" t="s">
        <v>1888</v>
      </c>
      <c r="H300" s="527">
        <v>2.9</v>
      </c>
      <c r="J300" s="405"/>
      <c r="K300" s="405"/>
      <c r="L300" s="405"/>
      <c r="M300" s="405"/>
      <c r="N300" s="405"/>
      <c r="O300" s="405"/>
      <c r="P300" s="405"/>
      <c r="Q300" s="405" t="s">
        <v>2439</v>
      </c>
      <c r="R300" s="405"/>
      <c r="S300" s="405"/>
    </row>
    <row r="301" spans="1:19" x14ac:dyDescent="0.2">
      <c r="A301" s="527">
        <v>255</v>
      </c>
      <c r="B301" s="405" t="s">
        <v>790</v>
      </c>
      <c r="C301" s="405" t="s">
        <v>791</v>
      </c>
      <c r="D301" s="405" t="s">
        <v>1876</v>
      </c>
      <c r="E301" s="405" t="s">
        <v>563</v>
      </c>
      <c r="F301" s="405" t="s">
        <v>581</v>
      </c>
      <c r="G301" s="405" t="s">
        <v>1936</v>
      </c>
      <c r="H301" s="527">
        <v>3.5</v>
      </c>
      <c r="J301" s="405"/>
      <c r="K301" s="405"/>
      <c r="L301" s="405"/>
      <c r="M301" s="405"/>
      <c r="N301" s="405"/>
      <c r="O301" s="405"/>
      <c r="P301" s="405"/>
      <c r="Q301" s="405" t="s">
        <v>2440</v>
      </c>
      <c r="R301" s="405"/>
      <c r="S301" s="405"/>
    </row>
    <row r="305" spans="1:19" x14ac:dyDescent="0.2">
      <c r="A305" s="486" t="s">
        <v>1866</v>
      </c>
      <c r="B305" s="486" t="s">
        <v>20</v>
      </c>
      <c r="C305" s="486" t="s">
        <v>1867</v>
      </c>
      <c r="D305" s="486" t="s">
        <v>554</v>
      </c>
      <c r="E305" s="486" t="s">
        <v>1804</v>
      </c>
      <c r="F305" s="486" t="s">
        <v>538</v>
      </c>
      <c r="G305" s="486" t="s">
        <v>1868</v>
      </c>
      <c r="J305" s="486"/>
      <c r="K305" s="486"/>
      <c r="L305" s="486"/>
      <c r="M305" s="486"/>
      <c r="N305" s="486"/>
      <c r="O305" s="486"/>
      <c r="P305" s="486"/>
    </row>
    <row r="306" spans="1:19" x14ac:dyDescent="0.2">
      <c r="A306" s="405" t="s">
        <v>9</v>
      </c>
      <c r="B306" s="405" t="s">
        <v>71</v>
      </c>
      <c r="C306" s="405" t="s">
        <v>1937</v>
      </c>
      <c r="D306" s="405" t="s">
        <v>7</v>
      </c>
      <c r="E306" s="405">
        <v>2</v>
      </c>
      <c r="F306" s="405" t="s">
        <v>1935</v>
      </c>
      <c r="G306" s="487">
        <v>2</v>
      </c>
      <c r="J306" s="405"/>
      <c r="K306" s="405"/>
      <c r="L306" s="405"/>
      <c r="M306" s="405"/>
      <c r="N306" s="405"/>
      <c r="O306" s="405"/>
      <c r="P306" s="487"/>
    </row>
    <row r="308" spans="1:19" x14ac:dyDescent="0.2">
      <c r="A308" s="486" t="s">
        <v>1872</v>
      </c>
      <c r="B308" s="486" t="s">
        <v>552</v>
      </c>
      <c r="C308" s="486" t="s">
        <v>553</v>
      </c>
      <c r="D308" s="486" t="s">
        <v>131</v>
      </c>
      <c r="E308" s="486" t="s">
        <v>276</v>
      </c>
      <c r="F308" s="486" t="s">
        <v>555</v>
      </c>
      <c r="G308" s="486" t="s">
        <v>813</v>
      </c>
      <c r="H308" s="486" t="s">
        <v>1873</v>
      </c>
      <c r="J308" s="486"/>
      <c r="K308" s="486"/>
      <c r="L308" s="486"/>
      <c r="M308" s="486"/>
      <c r="N308" s="486"/>
      <c r="O308" s="486"/>
      <c r="P308" s="486"/>
      <c r="Q308" s="486" t="s">
        <v>1873</v>
      </c>
      <c r="R308" s="486" t="s">
        <v>2325</v>
      </c>
      <c r="S308" s="486" t="s">
        <v>2326</v>
      </c>
    </row>
    <row r="309" spans="1:19" x14ac:dyDescent="0.2">
      <c r="A309" s="527">
        <v>252</v>
      </c>
      <c r="B309" s="405" t="s">
        <v>388</v>
      </c>
      <c r="C309" s="405" t="s">
        <v>389</v>
      </c>
      <c r="D309" s="405" t="s">
        <v>1881</v>
      </c>
      <c r="E309" s="405" t="s">
        <v>563</v>
      </c>
      <c r="F309" s="405" t="s">
        <v>575</v>
      </c>
      <c r="G309" s="405" t="s">
        <v>1907</v>
      </c>
      <c r="H309" s="527">
        <v>3.35</v>
      </c>
      <c r="J309" s="405"/>
      <c r="K309" s="405"/>
      <c r="L309" s="405"/>
      <c r="M309" s="405"/>
      <c r="N309" s="405"/>
      <c r="O309" s="405"/>
      <c r="P309" s="405"/>
      <c r="Q309" s="405" t="s">
        <v>2441</v>
      </c>
      <c r="R309" s="405"/>
      <c r="S309" s="405"/>
    </row>
    <row r="310" spans="1:19" x14ac:dyDescent="0.2">
      <c r="A310" s="527">
        <v>250</v>
      </c>
      <c r="B310" s="405" t="s">
        <v>239</v>
      </c>
      <c r="C310" s="405" t="s">
        <v>145</v>
      </c>
      <c r="D310" s="405" t="s">
        <v>1881</v>
      </c>
      <c r="E310" s="405" t="s">
        <v>563</v>
      </c>
      <c r="F310" s="405" t="s">
        <v>574</v>
      </c>
      <c r="G310" s="405" t="s">
        <v>1938</v>
      </c>
      <c r="H310" s="527">
        <v>3.75</v>
      </c>
      <c r="J310" s="405"/>
      <c r="K310" s="405"/>
      <c r="L310" s="405"/>
      <c r="M310" s="405"/>
      <c r="N310" s="405"/>
      <c r="O310" s="405"/>
      <c r="P310" s="405"/>
      <c r="Q310" s="405" t="s">
        <v>2421</v>
      </c>
      <c r="R310" s="405"/>
      <c r="S310" s="405"/>
    </row>
    <row r="314" spans="1:19" x14ac:dyDescent="0.2">
      <c r="A314" s="486" t="s">
        <v>1866</v>
      </c>
      <c r="B314" s="486" t="s">
        <v>20</v>
      </c>
      <c r="C314" s="486" t="s">
        <v>1867</v>
      </c>
      <c r="D314" s="486" t="s">
        <v>554</v>
      </c>
      <c r="E314" s="486" t="s">
        <v>1804</v>
      </c>
      <c r="F314" s="486" t="s">
        <v>538</v>
      </c>
      <c r="G314" s="486" t="s">
        <v>1868</v>
      </c>
      <c r="J314" s="486"/>
      <c r="K314" s="486"/>
      <c r="L314" s="486"/>
      <c r="M314" s="486"/>
      <c r="N314" s="486"/>
      <c r="O314" s="486"/>
      <c r="P314" s="486"/>
    </row>
    <row r="315" spans="1:19" x14ac:dyDescent="0.2">
      <c r="A315" s="405" t="s">
        <v>6</v>
      </c>
      <c r="B315" s="405" t="s">
        <v>582</v>
      </c>
      <c r="C315" s="405" t="s">
        <v>1939</v>
      </c>
      <c r="D315" s="405" t="s">
        <v>23</v>
      </c>
      <c r="E315" s="405">
        <v>2</v>
      </c>
      <c r="F315" s="405" t="s">
        <v>1940</v>
      </c>
      <c r="G315" s="487">
        <v>4</v>
      </c>
      <c r="J315" s="405"/>
      <c r="K315" s="405"/>
      <c r="L315" s="405"/>
      <c r="M315" s="405"/>
      <c r="N315" s="405"/>
      <c r="O315" s="405"/>
      <c r="P315" s="487"/>
    </row>
    <row r="317" spans="1:19" x14ac:dyDescent="0.2">
      <c r="A317" s="486" t="s">
        <v>1872</v>
      </c>
      <c r="B317" s="486" t="s">
        <v>552</v>
      </c>
      <c r="C317" s="486" t="s">
        <v>553</v>
      </c>
      <c r="D317" s="486" t="s">
        <v>131</v>
      </c>
      <c r="E317" s="486" t="s">
        <v>276</v>
      </c>
      <c r="F317" s="486" t="s">
        <v>555</v>
      </c>
      <c r="G317" s="486" t="s">
        <v>813</v>
      </c>
      <c r="H317" s="486" t="s">
        <v>1873</v>
      </c>
      <c r="J317" s="486"/>
      <c r="K317" s="486"/>
      <c r="L317" s="486"/>
      <c r="M317" s="486"/>
      <c r="N317" s="486"/>
      <c r="O317" s="486"/>
      <c r="P317" s="486"/>
      <c r="Q317" s="486" t="s">
        <v>1873</v>
      </c>
      <c r="R317" s="486" t="s">
        <v>2325</v>
      </c>
      <c r="S317" s="486" t="s">
        <v>2326</v>
      </c>
    </row>
    <row r="318" spans="1:19" x14ac:dyDescent="0.2">
      <c r="A318" s="527">
        <v>75</v>
      </c>
      <c r="B318" s="405" t="s">
        <v>501</v>
      </c>
      <c r="C318" s="405" t="s">
        <v>186</v>
      </c>
      <c r="D318" s="405" t="s">
        <v>1876</v>
      </c>
      <c r="E318" s="405" t="s">
        <v>557</v>
      </c>
      <c r="F318" s="405" t="s">
        <v>2210</v>
      </c>
      <c r="G318" s="405" t="s">
        <v>2211</v>
      </c>
      <c r="H318" s="527">
        <v>12</v>
      </c>
      <c r="J318" s="405"/>
      <c r="K318" s="405"/>
      <c r="L318" s="405"/>
      <c r="M318" s="405"/>
      <c r="N318" s="405"/>
      <c r="O318" s="405"/>
      <c r="P318" s="405"/>
      <c r="Q318" s="405" t="s">
        <v>2442</v>
      </c>
      <c r="R318" s="405"/>
      <c r="S318" s="405"/>
    </row>
    <row r="319" spans="1:19" x14ac:dyDescent="0.2">
      <c r="A319" s="527">
        <v>265</v>
      </c>
      <c r="B319" s="405" t="s">
        <v>501</v>
      </c>
      <c r="C319" s="405" t="s">
        <v>502</v>
      </c>
      <c r="D319" s="405" t="s">
        <v>1881</v>
      </c>
      <c r="E319" s="405" t="s">
        <v>557</v>
      </c>
      <c r="F319" s="405" t="s">
        <v>558</v>
      </c>
      <c r="G319" s="405" t="s">
        <v>1888</v>
      </c>
      <c r="H319" s="527">
        <v>13.6</v>
      </c>
      <c r="J319" s="405"/>
      <c r="K319" s="405"/>
      <c r="L319" s="405"/>
      <c r="M319" s="405"/>
      <c r="N319" s="405"/>
      <c r="O319" s="405"/>
      <c r="P319" s="405"/>
      <c r="Q319" s="405" t="s">
        <v>2443</v>
      </c>
      <c r="R319" s="405"/>
      <c r="S319" s="405"/>
    </row>
    <row r="320" spans="1:19" x14ac:dyDescent="0.2">
      <c r="A320" s="527">
        <v>266</v>
      </c>
      <c r="B320" s="405" t="s">
        <v>320</v>
      </c>
      <c r="C320" s="405" t="s">
        <v>642</v>
      </c>
      <c r="D320" s="405" t="s">
        <v>1881</v>
      </c>
      <c r="E320" s="405" t="s">
        <v>557</v>
      </c>
      <c r="F320" s="405" t="s">
        <v>585</v>
      </c>
      <c r="G320" s="405" t="s">
        <v>2138</v>
      </c>
      <c r="H320" s="527">
        <v>15.8</v>
      </c>
      <c r="J320" s="405"/>
      <c r="K320" s="405"/>
      <c r="L320" s="405"/>
      <c r="M320" s="405"/>
      <c r="N320" s="405"/>
      <c r="O320" s="405"/>
      <c r="P320" s="405"/>
      <c r="Q320" s="405" t="s">
        <v>2444</v>
      </c>
      <c r="R320" s="405"/>
      <c r="S320" s="405"/>
    </row>
    <row r="321" spans="1:19" x14ac:dyDescent="0.2">
      <c r="A321" s="527">
        <v>222</v>
      </c>
      <c r="B321" s="405" t="s">
        <v>2220</v>
      </c>
      <c r="C321" s="405" t="s">
        <v>2221</v>
      </c>
      <c r="D321" s="405" t="s">
        <v>1876</v>
      </c>
      <c r="E321" s="405" t="s">
        <v>557</v>
      </c>
      <c r="F321" s="405" t="s">
        <v>2210</v>
      </c>
      <c r="G321" s="405" t="s">
        <v>2211</v>
      </c>
      <c r="H321" s="527">
        <v>9.8800000000000008</v>
      </c>
      <c r="J321" s="405"/>
      <c r="K321" s="405"/>
      <c r="L321" s="405"/>
      <c r="M321" s="405"/>
      <c r="N321" s="405"/>
      <c r="O321" s="405"/>
      <c r="P321" s="405"/>
      <c r="Q321" s="405" t="s">
        <v>2445</v>
      </c>
      <c r="R321" s="405"/>
      <c r="S321" s="405"/>
    </row>
    <row r="325" spans="1:19" x14ac:dyDescent="0.2">
      <c r="A325" s="486" t="s">
        <v>1866</v>
      </c>
      <c r="B325" s="486" t="s">
        <v>20</v>
      </c>
      <c r="C325" s="486" t="s">
        <v>1867</v>
      </c>
      <c r="D325" s="486" t="s">
        <v>554</v>
      </c>
      <c r="E325" s="486" t="s">
        <v>1804</v>
      </c>
      <c r="F325" s="486" t="s">
        <v>538</v>
      </c>
      <c r="G325" s="486" t="s">
        <v>1868</v>
      </c>
      <c r="J325" s="486"/>
      <c r="K325" s="486"/>
      <c r="L325" s="486"/>
      <c r="M325" s="486"/>
      <c r="N325" s="486"/>
      <c r="O325" s="486"/>
      <c r="P325" s="486"/>
    </row>
    <row r="326" spans="1:19" x14ac:dyDescent="0.2">
      <c r="A326" s="405" t="s">
        <v>3</v>
      </c>
      <c r="B326" s="405" t="s">
        <v>582</v>
      </c>
      <c r="C326" s="405" t="s">
        <v>1941</v>
      </c>
      <c r="D326" s="405" t="s">
        <v>1885</v>
      </c>
      <c r="E326" s="405">
        <v>2</v>
      </c>
      <c r="F326" s="405" t="s">
        <v>1940</v>
      </c>
      <c r="G326" s="487">
        <v>5</v>
      </c>
      <c r="J326" s="405"/>
      <c r="K326" s="405"/>
      <c r="L326" s="405"/>
      <c r="M326" s="405"/>
      <c r="N326" s="405"/>
      <c r="O326" s="405"/>
      <c r="P326" s="487"/>
    </row>
    <row r="328" spans="1:19" x14ac:dyDescent="0.2">
      <c r="A328" s="486" t="s">
        <v>1872</v>
      </c>
      <c r="B328" s="486" t="s">
        <v>552</v>
      </c>
      <c r="C328" s="486" t="s">
        <v>553</v>
      </c>
      <c r="D328" s="486" t="s">
        <v>131</v>
      </c>
      <c r="E328" s="486" t="s">
        <v>276</v>
      </c>
      <c r="F328" s="486" t="s">
        <v>555</v>
      </c>
      <c r="G328" s="486" t="s">
        <v>813</v>
      </c>
      <c r="H328" s="486" t="s">
        <v>1873</v>
      </c>
      <c r="J328" s="486"/>
      <c r="K328" s="486"/>
      <c r="L328" s="486"/>
      <c r="M328" s="486"/>
      <c r="N328" s="486"/>
      <c r="O328" s="486"/>
      <c r="P328" s="486"/>
      <c r="Q328" s="486" t="s">
        <v>1873</v>
      </c>
      <c r="R328" s="486" t="s">
        <v>2325</v>
      </c>
      <c r="S328" s="486" t="s">
        <v>2326</v>
      </c>
    </row>
    <row r="329" spans="1:19" x14ac:dyDescent="0.2">
      <c r="A329" s="527">
        <v>267</v>
      </c>
      <c r="B329" s="405" t="s">
        <v>1942</v>
      </c>
      <c r="C329" s="405" t="s">
        <v>1943</v>
      </c>
      <c r="D329" s="405" t="s">
        <v>1876</v>
      </c>
      <c r="E329" s="405" t="s">
        <v>557</v>
      </c>
      <c r="F329" s="405" t="s">
        <v>583</v>
      </c>
      <c r="G329" s="405" t="s">
        <v>1879</v>
      </c>
      <c r="H329" s="527">
        <v>10.44</v>
      </c>
      <c r="J329" s="405"/>
      <c r="K329" s="405"/>
      <c r="L329" s="405"/>
      <c r="M329" s="405"/>
      <c r="N329" s="405"/>
      <c r="O329" s="405"/>
      <c r="P329" s="405"/>
      <c r="Q329" s="405" t="s">
        <v>2446</v>
      </c>
      <c r="R329" s="405"/>
      <c r="S329" s="405"/>
    </row>
    <row r="330" spans="1:19" x14ac:dyDescent="0.2">
      <c r="A330" s="527">
        <v>221</v>
      </c>
      <c r="B330" s="405" t="s">
        <v>2089</v>
      </c>
      <c r="C330" s="405" t="s">
        <v>2090</v>
      </c>
      <c r="D330" s="405" t="s">
        <v>1876</v>
      </c>
      <c r="E330" s="405" t="s">
        <v>557</v>
      </c>
      <c r="F330" s="405" t="s">
        <v>583</v>
      </c>
      <c r="G330" s="405" t="s">
        <v>1879</v>
      </c>
      <c r="H330" s="527">
        <v>11</v>
      </c>
      <c r="J330" s="405"/>
      <c r="K330" s="405"/>
      <c r="L330" s="405"/>
      <c r="M330" s="405"/>
      <c r="N330" s="405"/>
      <c r="O330" s="405"/>
      <c r="P330" s="405"/>
      <c r="Q330" s="405" t="s">
        <v>2447</v>
      </c>
      <c r="R330" s="405"/>
      <c r="S330" s="405"/>
    </row>
    <row r="331" spans="1:19" x14ac:dyDescent="0.2">
      <c r="A331" s="527">
        <v>269</v>
      </c>
      <c r="B331" s="405" t="s">
        <v>733</v>
      </c>
      <c r="C331" s="405" t="s">
        <v>163</v>
      </c>
      <c r="D331" s="405" t="s">
        <v>1876</v>
      </c>
      <c r="E331" s="405" t="s">
        <v>557</v>
      </c>
      <c r="F331" s="405" t="s">
        <v>558</v>
      </c>
      <c r="G331" s="405" t="s">
        <v>1888</v>
      </c>
      <c r="H331" s="527">
        <v>11</v>
      </c>
      <c r="J331" s="405"/>
      <c r="K331" s="405"/>
      <c r="L331" s="405"/>
      <c r="M331" s="405"/>
      <c r="N331" s="405"/>
      <c r="O331" s="405"/>
      <c r="P331" s="405"/>
      <c r="Q331" s="405" t="s">
        <v>2447</v>
      </c>
      <c r="R331" s="405"/>
      <c r="S331" s="405"/>
    </row>
    <row r="332" spans="1:19" x14ac:dyDescent="0.2">
      <c r="A332" s="527">
        <v>268</v>
      </c>
      <c r="B332" s="405" t="s">
        <v>436</v>
      </c>
      <c r="C332" s="405" t="s">
        <v>334</v>
      </c>
      <c r="D332" s="405" t="s">
        <v>1876</v>
      </c>
      <c r="E332" s="405" t="s">
        <v>557</v>
      </c>
      <c r="F332" s="405" t="s">
        <v>558</v>
      </c>
      <c r="G332" s="405" t="s">
        <v>1888</v>
      </c>
      <c r="H332" s="527">
        <v>12.9</v>
      </c>
      <c r="J332" s="405"/>
      <c r="K332" s="405"/>
      <c r="L332" s="405"/>
      <c r="M332" s="405"/>
      <c r="N332" s="405"/>
      <c r="O332" s="405"/>
      <c r="P332" s="405"/>
      <c r="Q332" s="405" t="s">
        <v>2448</v>
      </c>
      <c r="R332" s="405"/>
      <c r="S332" s="405"/>
    </row>
    <row r="333" spans="1:19" x14ac:dyDescent="0.2">
      <c r="A333" s="527">
        <v>270</v>
      </c>
      <c r="B333" s="405" t="s">
        <v>152</v>
      </c>
      <c r="C333" s="405" t="s">
        <v>691</v>
      </c>
      <c r="D333" s="405" t="s">
        <v>1876</v>
      </c>
      <c r="E333" s="405" t="s">
        <v>557</v>
      </c>
      <c r="F333" s="405" t="s">
        <v>629</v>
      </c>
      <c r="G333" s="405" t="s">
        <v>2219</v>
      </c>
      <c r="H333" s="527">
        <v>13.54</v>
      </c>
      <c r="J333" s="405"/>
      <c r="K333" s="405"/>
      <c r="L333" s="405"/>
      <c r="M333" s="405"/>
      <c r="N333" s="405"/>
      <c r="O333" s="405"/>
      <c r="P333" s="405"/>
      <c r="Q333" s="405" t="s">
        <v>2449</v>
      </c>
      <c r="R333" s="405"/>
      <c r="S333" s="405"/>
    </row>
    <row r="337" spans="1:19" x14ac:dyDescent="0.2">
      <c r="A337" s="486" t="s">
        <v>1866</v>
      </c>
      <c r="B337" s="486" t="s">
        <v>20</v>
      </c>
      <c r="C337" s="486" t="s">
        <v>1867</v>
      </c>
      <c r="D337" s="486" t="s">
        <v>554</v>
      </c>
      <c r="E337" s="486" t="s">
        <v>1804</v>
      </c>
      <c r="F337" s="486" t="s">
        <v>538</v>
      </c>
      <c r="G337" s="486" t="s">
        <v>1868</v>
      </c>
      <c r="J337" s="486"/>
      <c r="K337" s="486"/>
      <c r="L337" s="486"/>
      <c r="M337" s="486"/>
      <c r="N337" s="486"/>
      <c r="O337" s="486"/>
      <c r="P337" s="486"/>
    </row>
    <row r="338" spans="1:19" x14ac:dyDescent="0.2">
      <c r="A338" s="405" t="s">
        <v>58</v>
      </c>
      <c r="B338" s="405" t="s">
        <v>566</v>
      </c>
      <c r="C338" s="405" t="s">
        <v>1944</v>
      </c>
      <c r="D338" s="405" t="s">
        <v>1885</v>
      </c>
      <c r="E338" s="405">
        <v>1</v>
      </c>
      <c r="F338" s="405" t="s">
        <v>1921</v>
      </c>
      <c r="G338" s="487">
        <v>8</v>
      </c>
      <c r="J338" s="405"/>
      <c r="K338" s="405"/>
      <c r="L338" s="405"/>
      <c r="M338" s="405"/>
      <c r="N338" s="405"/>
      <c r="O338" s="405"/>
      <c r="P338" s="487"/>
    </row>
    <row r="340" spans="1:19" x14ac:dyDescent="0.2">
      <c r="A340" s="486" t="s">
        <v>1872</v>
      </c>
      <c r="B340" s="486" t="s">
        <v>552</v>
      </c>
      <c r="C340" s="486" t="s">
        <v>553</v>
      </c>
      <c r="D340" s="486" t="s">
        <v>131</v>
      </c>
      <c r="E340" s="486" t="s">
        <v>276</v>
      </c>
      <c r="F340" s="486" t="s">
        <v>555</v>
      </c>
      <c r="G340" s="486" t="s">
        <v>813</v>
      </c>
      <c r="H340" s="486" t="s">
        <v>1873</v>
      </c>
      <c r="J340" s="486"/>
      <c r="K340" s="486"/>
      <c r="L340" s="486"/>
      <c r="M340" s="486"/>
      <c r="N340" s="486"/>
      <c r="O340" s="486"/>
      <c r="P340" s="486"/>
      <c r="Q340" s="486" t="s">
        <v>1873</v>
      </c>
      <c r="R340" s="486" t="s">
        <v>2325</v>
      </c>
      <c r="S340" s="486" t="s">
        <v>2326</v>
      </c>
    </row>
    <row r="341" spans="1:19" x14ac:dyDescent="0.2">
      <c r="A341" s="527">
        <v>160</v>
      </c>
      <c r="B341" s="405" t="s">
        <v>180</v>
      </c>
      <c r="C341" s="405" t="s">
        <v>179</v>
      </c>
      <c r="D341" s="405" t="s">
        <v>1876</v>
      </c>
      <c r="E341" s="405" t="s">
        <v>557</v>
      </c>
      <c r="F341" s="405" t="s">
        <v>575</v>
      </c>
      <c r="G341" s="405" t="s">
        <v>1907</v>
      </c>
      <c r="H341" s="405" t="s">
        <v>1945</v>
      </c>
      <c r="J341" s="405"/>
      <c r="K341" s="405"/>
      <c r="L341" s="405"/>
      <c r="M341" s="405"/>
      <c r="N341" s="405"/>
      <c r="O341" s="405"/>
      <c r="P341" s="405"/>
      <c r="Q341" s="405" t="s">
        <v>1945</v>
      </c>
      <c r="R341" s="405"/>
      <c r="S341" s="405"/>
    </row>
    <row r="342" spans="1:19" x14ac:dyDescent="0.2">
      <c r="A342" s="527">
        <v>170</v>
      </c>
      <c r="B342" s="405" t="s">
        <v>2222</v>
      </c>
      <c r="C342" s="405" t="s">
        <v>2223</v>
      </c>
      <c r="D342" s="405" t="s">
        <v>1876</v>
      </c>
      <c r="E342" s="405" t="s">
        <v>557</v>
      </c>
      <c r="F342" s="405" t="s">
        <v>583</v>
      </c>
      <c r="G342" s="405" t="s">
        <v>1879</v>
      </c>
      <c r="H342" s="405" t="s">
        <v>2224</v>
      </c>
      <c r="J342" s="405"/>
      <c r="K342" s="405"/>
      <c r="L342" s="405"/>
      <c r="M342" s="405"/>
      <c r="N342" s="405"/>
      <c r="O342" s="405"/>
      <c r="P342" s="405"/>
      <c r="Q342" s="405" t="s">
        <v>2224</v>
      </c>
      <c r="R342" s="405"/>
      <c r="S342" s="405"/>
    </row>
    <row r="343" spans="1:19" x14ac:dyDescent="0.2">
      <c r="A343" s="527">
        <v>182</v>
      </c>
      <c r="B343" s="405" t="s">
        <v>141</v>
      </c>
      <c r="C343" s="405" t="s">
        <v>2121</v>
      </c>
      <c r="D343" s="405" t="s">
        <v>1876</v>
      </c>
      <c r="E343" s="405" t="s">
        <v>557</v>
      </c>
      <c r="F343" s="405" t="s">
        <v>2106</v>
      </c>
      <c r="G343" s="405" t="s">
        <v>2107</v>
      </c>
      <c r="H343" s="405" t="s">
        <v>2122</v>
      </c>
      <c r="J343" s="405"/>
      <c r="K343" s="405"/>
      <c r="L343" s="405"/>
      <c r="M343" s="405"/>
      <c r="N343" s="405"/>
      <c r="O343" s="405"/>
      <c r="P343" s="405"/>
      <c r="Q343" s="405" t="s">
        <v>2122</v>
      </c>
      <c r="R343" s="405"/>
      <c r="S343" s="405"/>
    </row>
    <row r="344" spans="1:19" x14ac:dyDescent="0.2">
      <c r="A344" s="527">
        <v>158</v>
      </c>
      <c r="B344" s="405" t="s">
        <v>175</v>
      </c>
      <c r="C344" s="405" t="s">
        <v>150</v>
      </c>
      <c r="D344" s="405" t="s">
        <v>1876</v>
      </c>
      <c r="E344" s="405" t="s">
        <v>557</v>
      </c>
      <c r="F344" s="405" t="s">
        <v>558</v>
      </c>
      <c r="G344" s="405" t="s">
        <v>1888</v>
      </c>
      <c r="H344" s="405" t="s">
        <v>1946</v>
      </c>
      <c r="J344" s="405"/>
      <c r="K344" s="405"/>
      <c r="L344" s="405"/>
      <c r="M344" s="405"/>
      <c r="N344" s="405"/>
      <c r="O344" s="405"/>
      <c r="P344" s="405"/>
      <c r="Q344" s="405" t="s">
        <v>1946</v>
      </c>
      <c r="R344" s="405"/>
      <c r="S344" s="405"/>
    </row>
    <row r="345" spans="1:19" x14ac:dyDescent="0.2">
      <c r="A345" s="527">
        <v>157</v>
      </c>
      <c r="B345" s="405" t="s">
        <v>312</v>
      </c>
      <c r="C345" s="405" t="s">
        <v>2123</v>
      </c>
      <c r="D345" s="405" t="s">
        <v>1876</v>
      </c>
      <c r="E345" s="405" t="s">
        <v>557</v>
      </c>
      <c r="F345" s="405" t="s">
        <v>558</v>
      </c>
      <c r="G345" s="405" t="s">
        <v>1888</v>
      </c>
      <c r="H345" s="405" t="s">
        <v>2124</v>
      </c>
      <c r="J345" s="405"/>
      <c r="K345" s="405"/>
      <c r="L345" s="405"/>
      <c r="M345" s="405"/>
      <c r="N345" s="405"/>
      <c r="O345" s="405"/>
      <c r="P345" s="405"/>
      <c r="Q345" s="405" t="s">
        <v>2124</v>
      </c>
      <c r="R345" s="405"/>
      <c r="S345" s="405"/>
    </row>
    <row r="346" spans="1:19" x14ac:dyDescent="0.2">
      <c r="A346" s="527">
        <v>185</v>
      </c>
      <c r="B346" s="405" t="s">
        <v>141</v>
      </c>
      <c r="C346" s="405" t="s">
        <v>2225</v>
      </c>
      <c r="D346" s="405" t="s">
        <v>1903</v>
      </c>
      <c r="E346" s="405" t="s">
        <v>557</v>
      </c>
      <c r="F346" s="405" t="s">
        <v>574</v>
      </c>
      <c r="G346" s="405" t="s">
        <v>1938</v>
      </c>
      <c r="H346" s="405" t="s">
        <v>2226</v>
      </c>
      <c r="J346" s="405"/>
      <c r="K346" s="405"/>
      <c r="L346" s="405"/>
      <c r="M346" s="405"/>
      <c r="N346" s="405"/>
      <c r="O346" s="405"/>
      <c r="P346" s="405"/>
      <c r="Q346" s="405" t="s">
        <v>2226</v>
      </c>
      <c r="R346" s="405"/>
      <c r="S346" s="405"/>
    </row>
    <row r="347" spans="1:19" x14ac:dyDescent="0.2">
      <c r="A347" s="527">
        <v>179</v>
      </c>
      <c r="B347" s="405" t="s">
        <v>140</v>
      </c>
      <c r="C347" s="405" t="s">
        <v>2227</v>
      </c>
      <c r="D347" s="405" t="s">
        <v>1876</v>
      </c>
      <c r="E347" s="405" t="s">
        <v>557</v>
      </c>
      <c r="F347" s="405" t="s">
        <v>558</v>
      </c>
      <c r="G347" s="405" t="s">
        <v>1888</v>
      </c>
      <c r="H347" s="405" t="s">
        <v>2228</v>
      </c>
      <c r="J347" s="405"/>
      <c r="K347" s="405"/>
      <c r="L347" s="405"/>
      <c r="M347" s="405"/>
      <c r="N347" s="405"/>
      <c r="O347" s="405"/>
      <c r="P347" s="405"/>
      <c r="Q347" s="405" t="s">
        <v>2228</v>
      </c>
      <c r="R347" s="405"/>
      <c r="S347" s="405"/>
    </row>
    <row r="348" spans="1:19" x14ac:dyDescent="0.2">
      <c r="A348" s="527">
        <v>186</v>
      </c>
      <c r="B348" s="405" t="s">
        <v>144</v>
      </c>
      <c r="C348" s="405" t="s">
        <v>163</v>
      </c>
      <c r="D348" s="405" t="s">
        <v>1903</v>
      </c>
      <c r="E348" s="405" t="s">
        <v>557</v>
      </c>
      <c r="F348" s="405" t="s">
        <v>728</v>
      </c>
      <c r="G348" s="405" t="s">
        <v>2249</v>
      </c>
      <c r="H348" s="405" t="s">
        <v>2277</v>
      </c>
      <c r="J348" s="405"/>
      <c r="K348" s="405"/>
      <c r="L348" s="405"/>
      <c r="M348" s="405"/>
      <c r="N348" s="405"/>
      <c r="O348" s="405"/>
      <c r="P348" s="405"/>
      <c r="Q348" s="405" t="s">
        <v>2277</v>
      </c>
      <c r="R348" s="405"/>
      <c r="S348" s="405"/>
    </row>
    <row r="352" spans="1:19" x14ac:dyDescent="0.2">
      <c r="A352" s="486" t="s">
        <v>1866</v>
      </c>
      <c r="B352" s="486" t="s">
        <v>20</v>
      </c>
      <c r="C352" s="486" t="s">
        <v>1867</v>
      </c>
      <c r="D352" s="486" t="s">
        <v>554</v>
      </c>
      <c r="E352" s="486" t="s">
        <v>1804</v>
      </c>
      <c r="F352" s="486" t="s">
        <v>538</v>
      </c>
      <c r="G352" s="486" t="s">
        <v>1868</v>
      </c>
      <c r="J352" s="486"/>
      <c r="K352" s="486"/>
      <c r="L352" s="486"/>
      <c r="M352" s="486"/>
      <c r="N352" s="486"/>
      <c r="O352" s="486"/>
      <c r="P352" s="486"/>
    </row>
    <row r="353" spans="1:19" x14ac:dyDescent="0.2">
      <c r="A353" s="405" t="s">
        <v>57</v>
      </c>
      <c r="B353" s="405" t="s">
        <v>566</v>
      </c>
      <c r="C353" s="405" t="s">
        <v>1947</v>
      </c>
      <c r="D353" s="405" t="s">
        <v>23</v>
      </c>
      <c r="E353" s="405">
        <v>1</v>
      </c>
      <c r="F353" s="405" t="s">
        <v>1924</v>
      </c>
      <c r="G353" s="487">
        <v>8</v>
      </c>
      <c r="J353" s="405"/>
      <c r="K353" s="405"/>
      <c r="L353" s="405"/>
      <c r="M353" s="405"/>
      <c r="N353" s="405"/>
      <c r="O353" s="405"/>
      <c r="P353" s="487"/>
    </row>
    <row r="355" spans="1:19" x14ac:dyDescent="0.2">
      <c r="A355" s="486" t="s">
        <v>1872</v>
      </c>
      <c r="B355" s="486" t="s">
        <v>552</v>
      </c>
      <c r="C355" s="486" t="s">
        <v>553</v>
      </c>
      <c r="D355" s="486" t="s">
        <v>131</v>
      </c>
      <c r="E355" s="486" t="s">
        <v>276</v>
      </c>
      <c r="F355" s="486" t="s">
        <v>555</v>
      </c>
      <c r="G355" s="486" t="s">
        <v>813</v>
      </c>
      <c r="H355" s="486" t="s">
        <v>1873</v>
      </c>
      <c r="J355" s="486"/>
      <c r="K355" s="486"/>
      <c r="L355" s="486"/>
      <c r="M355" s="486"/>
      <c r="N355" s="486"/>
      <c r="O355" s="486"/>
      <c r="P355" s="486"/>
      <c r="Q355" s="486" t="s">
        <v>1873</v>
      </c>
      <c r="R355" s="486" t="s">
        <v>2325</v>
      </c>
      <c r="S355" s="486" t="s">
        <v>2326</v>
      </c>
    </row>
    <row r="356" spans="1:19" x14ac:dyDescent="0.2">
      <c r="A356" s="527">
        <v>163</v>
      </c>
      <c r="B356" s="405" t="s">
        <v>2125</v>
      </c>
      <c r="C356" s="405" t="s">
        <v>2126</v>
      </c>
      <c r="D356" s="405" t="s">
        <v>1881</v>
      </c>
      <c r="E356" s="405" t="s">
        <v>557</v>
      </c>
      <c r="F356" s="405" t="s">
        <v>590</v>
      </c>
      <c r="G356" s="405" t="s">
        <v>2014</v>
      </c>
      <c r="H356" s="405" t="s">
        <v>2127</v>
      </c>
      <c r="J356" s="405"/>
      <c r="K356" s="405"/>
      <c r="L356" s="405"/>
      <c r="M356" s="405"/>
      <c r="N356" s="405"/>
      <c r="O356" s="405"/>
      <c r="P356" s="405"/>
      <c r="Q356" s="405" t="s">
        <v>2127</v>
      </c>
      <c r="R356" s="405"/>
      <c r="S356" s="405"/>
    </row>
    <row r="357" spans="1:19" x14ac:dyDescent="0.2">
      <c r="A357" s="527">
        <v>162</v>
      </c>
      <c r="B357" s="405" t="s">
        <v>147</v>
      </c>
      <c r="C357" s="405" t="s">
        <v>2229</v>
      </c>
      <c r="D357" s="405" t="s">
        <v>1881</v>
      </c>
      <c r="E357" s="405" t="s">
        <v>557</v>
      </c>
      <c r="F357" s="405" t="s">
        <v>2230</v>
      </c>
      <c r="G357" s="405" t="s">
        <v>2231</v>
      </c>
      <c r="H357" s="405" t="s">
        <v>2232</v>
      </c>
      <c r="J357" s="405"/>
      <c r="K357" s="405"/>
      <c r="L357" s="405"/>
      <c r="M357" s="405"/>
      <c r="N357" s="405"/>
      <c r="O357" s="405"/>
      <c r="P357" s="405"/>
      <c r="Q357" s="405" t="s">
        <v>2232</v>
      </c>
      <c r="R357" s="405"/>
      <c r="S357" s="405"/>
    </row>
    <row r="358" spans="1:19" x14ac:dyDescent="0.2">
      <c r="A358" s="527">
        <v>166</v>
      </c>
      <c r="B358" s="405" t="s">
        <v>340</v>
      </c>
      <c r="C358" s="405" t="s">
        <v>160</v>
      </c>
      <c r="D358" s="405" t="s">
        <v>1881</v>
      </c>
      <c r="E358" s="405" t="s">
        <v>557</v>
      </c>
      <c r="F358" s="405" t="s">
        <v>569</v>
      </c>
      <c r="G358" s="405" t="s">
        <v>2081</v>
      </c>
      <c r="H358" s="405" t="s">
        <v>2128</v>
      </c>
      <c r="J358" s="405"/>
      <c r="K358" s="405"/>
      <c r="L358" s="405"/>
      <c r="M358" s="405"/>
      <c r="N358" s="405"/>
      <c r="O358" s="405"/>
      <c r="P358" s="405"/>
      <c r="Q358" s="405" t="s">
        <v>2128</v>
      </c>
      <c r="R358" s="405"/>
      <c r="S358" s="405"/>
    </row>
    <row r="359" spans="1:19" x14ac:dyDescent="0.2">
      <c r="A359" s="527">
        <v>174</v>
      </c>
      <c r="B359" s="405" t="s">
        <v>144</v>
      </c>
      <c r="C359" s="405" t="s">
        <v>2113</v>
      </c>
      <c r="D359" s="405" t="s">
        <v>1876</v>
      </c>
      <c r="E359" s="405" t="s">
        <v>557</v>
      </c>
      <c r="F359" s="405" t="s">
        <v>792</v>
      </c>
      <c r="G359" s="405" t="s">
        <v>2114</v>
      </c>
      <c r="H359" s="405" t="s">
        <v>2115</v>
      </c>
      <c r="J359" s="405"/>
      <c r="K359" s="405"/>
      <c r="L359" s="405"/>
      <c r="M359" s="405"/>
      <c r="N359" s="405"/>
      <c r="O359" s="405"/>
      <c r="P359" s="405"/>
      <c r="Q359" s="405" t="s">
        <v>2115</v>
      </c>
      <c r="R359" s="405"/>
      <c r="S359" s="405"/>
    </row>
    <row r="360" spans="1:19" x14ac:dyDescent="0.2">
      <c r="A360" s="527">
        <v>150</v>
      </c>
      <c r="B360" s="405" t="s">
        <v>338</v>
      </c>
      <c r="C360" s="405" t="s">
        <v>520</v>
      </c>
      <c r="D360" s="405" t="s">
        <v>1881</v>
      </c>
      <c r="E360" s="405" t="s">
        <v>557</v>
      </c>
      <c r="F360" s="405" t="s">
        <v>1948</v>
      </c>
      <c r="G360" s="405" t="s">
        <v>1949</v>
      </c>
      <c r="H360" s="405" t="s">
        <v>1950</v>
      </c>
      <c r="J360" s="405"/>
      <c r="K360" s="405"/>
      <c r="L360" s="405"/>
      <c r="M360" s="405"/>
      <c r="N360" s="405"/>
      <c r="O360" s="405"/>
      <c r="P360" s="405"/>
      <c r="Q360" s="405" t="s">
        <v>1950</v>
      </c>
      <c r="R360" s="405"/>
      <c r="S360" s="405"/>
    </row>
    <row r="361" spans="1:19" x14ac:dyDescent="0.2">
      <c r="A361" s="527">
        <v>164</v>
      </c>
      <c r="B361" s="405" t="s">
        <v>138</v>
      </c>
      <c r="C361" s="405" t="s">
        <v>605</v>
      </c>
      <c r="D361" s="405" t="s">
        <v>1881</v>
      </c>
      <c r="E361" s="405" t="s">
        <v>557</v>
      </c>
      <c r="F361" s="405" t="s">
        <v>574</v>
      </c>
      <c r="G361" s="405" t="s">
        <v>1938</v>
      </c>
      <c r="H361" s="405" t="s">
        <v>2129</v>
      </c>
      <c r="J361" s="405"/>
      <c r="K361" s="405"/>
      <c r="L361" s="405"/>
      <c r="M361" s="405"/>
      <c r="N361" s="405"/>
      <c r="O361" s="405"/>
      <c r="P361" s="405"/>
      <c r="Q361" s="405" t="s">
        <v>2129</v>
      </c>
      <c r="R361" s="405"/>
      <c r="S361" s="405"/>
    </row>
    <row r="362" spans="1:19" x14ac:dyDescent="0.2">
      <c r="A362" s="527">
        <v>178</v>
      </c>
      <c r="B362" s="405" t="s">
        <v>2116</v>
      </c>
      <c r="C362" s="405" t="s">
        <v>2117</v>
      </c>
      <c r="D362" s="405" t="s">
        <v>1876</v>
      </c>
      <c r="E362" s="405" t="s">
        <v>557</v>
      </c>
      <c r="F362" s="405" t="s">
        <v>2118</v>
      </c>
      <c r="G362" s="405" t="s">
        <v>2119</v>
      </c>
      <c r="H362" s="405" t="s">
        <v>2120</v>
      </c>
      <c r="J362" s="405"/>
      <c r="K362" s="405"/>
      <c r="L362" s="405"/>
      <c r="M362" s="405"/>
      <c r="N362" s="405"/>
      <c r="O362" s="405"/>
      <c r="P362" s="405"/>
      <c r="Q362" s="405" t="s">
        <v>2120</v>
      </c>
      <c r="R362" s="405"/>
      <c r="S362" s="405"/>
    </row>
    <row r="363" spans="1:19" x14ac:dyDescent="0.2">
      <c r="A363" s="527">
        <v>165</v>
      </c>
      <c r="B363" s="405" t="s">
        <v>501</v>
      </c>
      <c r="C363" s="405" t="s">
        <v>166</v>
      </c>
      <c r="D363" s="405" t="s">
        <v>1881</v>
      </c>
      <c r="E363" s="405" t="s">
        <v>557</v>
      </c>
      <c r="F363" s="405" t="s">
        <v>1904</v>
      </c>
      <c r="G363" s="405" t="s">
        <v>1905</v>
      </c>
      <c r="H363" s="405" t="s">
        <v>1951</v>
      </c>
      <c r="J363" s="405"/>
      <c r="K363" s="405"/>
      <c r="L363" s="405"/>
      <c r="M363" s="405"/>
      <c r="N363" s="405"/>
      <c r="O363" s="405"/>
      <c r="P363" s="405"/>
      <c r="Q363" s="405" t="s">
        <v>1951</v>
      </c>
      <c r="R363" s="405"/>
      <c r="S363" s="405"/>
    </row>
    <row r="367" spans="1:19" x14ac:dyDescent="0.2">
      <c r="A367" s="486" t="s">
        <v>1866</v>
      </c>
      <c r="B367" s="486" t="s">
        <v>20</v>
      </c>
      <c r="C367" s="486" t="s">
        <v>1867</v>
      </c>
      <c r="D367" s="486" t="s">
        <v>554</v>
      </c>
      <c r="E367" s="486" t="s">
        <v>1804</v>
      </c>
      <c r="F367" s="486" t="s">
        <v>538</v>
      </c>
      <c r="G367" s="486" t="s">
        <v>1868</v>
      </c>
      <c r="J367" s="486"/>
      <c r="K367" s="486"/>
      <c r="L367" s="486"/>
      <c r="M367" s="486"/>
      <c r="N367" s="486"/>
      <c r="O367" s="486"/>
      <c r="P367" s="486"/>
    </row>
    <row r="368" spans="1:19" x14ac:dyDescent="0.2">
      <c r="A368" s="405" t="s">
        <v>56</v>
      </c>
      <c r="B368" s="405" t="s">
        <v>560</v>
      </c>
      <c r="C368" s="405" t="s">
        <v>1952</v>
      </c>
      <c r="D368" s="405" t="s">
        <v>4</v>
      </c>
      <c r="E368" s="405">
        <v>1</v>
      </c>
      <c r="F368" s="405" t="s">
        <v>1953</v>
      </c>
      <c r="G368" s="487">
        <v>14</v>
      </c>
      <c r="J368" s="405"/>
      <c r="K368" s="405"/>
      <c r="L368" s="405"/>
      <c r="M368" s="405"/>
      <c r="N368" s="405"/>
      <c r="O368" s="405"/>
      <c r="P368" s="487"/>
    </row>
    <row r="370" spans="1:19" x14ac:dyDescent="0.2">
      <c r="A370" s="486" t="s">
        <v>1872</v>
      </c>
      <c r="B370" s="486" t="s">
        <v>552</v>
      </c>
      <c r="C370" s="486" t="s">
        <v>553</v>
      </c>
      <c r="D370" s="486" t="s">
        <v>131</v>
      </c>
      <c r="E370" s="486" t="s">
        <v>276</v>
      </c>
      <c r="F370" s="486" t="s">
        <v>555</v>
      </c>
      <c r="G370" s="486" t="s">
        <v>813</v>
      </c>
      <c r="H370" s="486" t="s">
        <v>1873</v>
      </c>
      <c r="J370" s="486"/>
      <c r="K370" s="486"/>
      <c r="L370" s="486"/>
      <c r="M370" s="486"/>
      <c r="N370" s="486"/>
      <c r="O370" s="486"/>
      <c r="P370" s="486"/>
      <c r="Q370" s="486" t="s">
        <v>1873</v>
      </c>
      <c r="R370" s="486" t="s">
        <v>2325</v>
      </c>
      <c r="S370" s="486" t="s">
        <v>2326</v>
      </c>
    </row>
    <row r="371" spans="1:19" x14ac:dyDescent="0.2">
      <c r="A371" s="527">
        <v>83</v>
      </c>
      <c r="B371" s="405" t="s">
        <v>2103</v>
      </c>
      <c r="C371" s="405" t="s">
        <v>2090</v>
      </c>
      <c r="D371" s="405" t="s">
        <v>1893</v>
      </c>
      <c r="E371" s="405" t="s">
        <v>563</v>
      </c>
      <c r="F371" s="405" t="s">
        <v>583</v>
      </c>
      <c r="G371" s="405" t="s">
        <v>1879</v>
      </c>
      <c r="H371" s="410">
        <v>26.74</v>
      </c>
      <c r="J371" s="405"/>
      <c r="K371" s="405"/>
      <c r="L371" s="405"/>
      <c r="M371" s="405"/>
      <c r="N371" s="405"/>
      <c r="O371" s="405"/>
      <c r="P371" s="405"/>
      <c r="Q371" s="405" t="s">
        <v>1928</v>
      </c>
      <c r="R371" s="405"/>
      <c r="S371" s="405"/>
    </row>
    <row r="372" spans="1:19" x14ac:dyDescent="0.2">
      <c r="A372" s="527">
        <v>106</v>
      </c>
      <c r="B372" s="405" t="s">
        <v>463</v>
      </c>
      <c r="C372" s="405" t="s">
        <v>182</v>
      </c>
      <c r="D372" s="405" t="s">
        <v>1893</v>
      </c>
      <c r="E372" s="405" t="s">
        <v>563</v>
      </c>
      <c r="F372" s="405" t="s">
        <v>575</v>
      </c>
      <c r="G372" s="405" t="s">
        <v>1907</v>
      </c>
      <c r="H372" s="410">
        <v>29.47</v>
      </c>
      <c r="J372" s="405"/>
      <c r="K372" s="405"/>
      <c r="L372" s="405"/>
      <c r="M372" s="405"/>
      <c r="N372" s="405"/>
      <c r="O372" s="405"/>
      <c r="P372" s="405"/>
      <c r="Q372" s="405" t="s">
        <v>2450</v>
      </c>
      <c r="R372" s="405"/>
      <c r="S372" s="405"/>
    </row>
    <row r="373" spans="1:19" x14ac:dyDescent="0.2">
      <c r="A373" s="527">
        <v>137</v>
      </c>
      <c r="B373" s="405" t="s">
        <v>1954</v>
      </c>
      <c r="C373" s="405" t="s">
        <v>1955</v>
      </c>
      <c r="D373" s="405" t="s">
        <v>1893</v>
      </c>
      <c r="E373" s="405" t="s">
        <v>563</v>
      </c>
      <c r="F373" s="405" t="s">
        <v>575</v>
      </c>
      <c r="G373" s="405" t="s">
        <v>1907</v>
      </c>
      <c r="H373" s="410">
        <v>29.62</v>
      </c>
      <c r="J373" s="405"/>
      <c r="K373" s="405"/>
      <c r="L373" s="405"/>
      <c r="M373" s="405"/>
      <c r="N373" s="405"/>
      <c r="O373" s="405"/>
      <c r="P373" s="405"/>
      <c r="Q373" s="405" t="s">
        <v>2451</v>
      </c>
      <c r="R373" s="405"/>
      <c r="S373" s="405"/>
    </row>
    <row r="374" spans="1:19" x14ac:dyDescent="0.2">
      <c r="A374" s="527">
        <v>90</v>
      </c>
      <c r="B374" s="405" t="s">
        <v>2130</v>
      </c>
      <c r="C374" s="405" t="s">
        <v>334</v>
      </c>
      <c r="D374" s="405" t="s">
        <v>1893</v>
      </c>
      <c r="E374" s="405" t="s">
        <v>563</v>
      </c>
      <c r="F374" s="405" t="s">
        <v>571</v>
      </c>
      <c r="G374" s="405" t="s">
        <v>1922</v>
      </c>
      <c r="H374" s="410">
        <v>30</v>
      </c>
      <c r="J374" s="405"/>
      <c r="K374" s="405"/>
      <c r="L374" s="405"/>
      <c r="M374" s="405"/>
      <c r="N374" s="405"/>
      <c r="O374" s="405"/>
      <c r="P374" s="405"/>
      <c r="Q374" s="405" t="s">
        <v>2452</v>
      </c>
      <c r="R374" s="405"/>
      <c r="S374" s="405"/>
    </row>
    <row r="375" spans="1:19" x14ac:dyDescent="0.2">
      <c r="A375" s="527">
        <v>97</v>
      </c>
      <c r="B375" s="405" t="s">
        <v>1914</v>
      </c>
      <c r="C375" s="405" t="s">
        <v>1915</v>
      </c>
      <c r="D375" s="405" t="s">
        <v>1893</v>
      </c>
      <c r="E375" s="405" t="s">
        <v>563</v>
      </c>
      <c r="F375" s="405" t="s">
        <v>583</v>
      </c>
      <c r="G375" s="405" t="s">
        <v>1879</v>
      </c>
      <c r="H375" s="410">
        <v>31.1</v>
      </c>
      <c r="J375" s="405"/>
      <c r="K375" s="405"/>
      <c r="L375" s="405"/>
      <c r="M375" s="405"/>
      <c r="N375" s="405"/>
      <c r="O375" s="405"/>
      <c r="P375" s="405"/>
      <c r="Q375" s="405" t="s">
        <v>2453</v>
      </c>
      <c r="R375" s="405"/>
      <c r="S375" s="405"/>
    </row>
    <row r="376" spans="1:19" x14ac:dyDescent="0.2">
      <c r="A376" s="527">
        <v>94</v>
      </c>
      <c r="B376" s="405" t="s">
        <v>2026</v>
      </c>
      <c r="C376" s="405" t="s">
        <v>2213</v>
      </c>
      <c r="D376" s="405" t="s">
        <v>1893</v>
      </c>
      <c r="E376" s="405" t="s">
        <v>563</v>
      </c>
      <c r="F376" s="405" t="s">
        <v>575</v>
      </c>
      <c r="G376" s="405" t="s">
        <v>1907</v>
      </c>
      <c r="H376" s="410">
        <v>31.99</v>
      </c>
      <c r="J376" s="405"/>
      <c r="K376" s="405"/>
      <c r="L376" s="405"/>
      <c r="M376" s="405"/>
      <c r="N376" s="405"/>
      <c r="O376" s="405"/>
      <c r="P376" s="405"/>
      <c r="Q376" s="405" t="s">
        <v>2454</v>
      </c>
      <c r="R376" s="405"/>
      <c r="S376" s="405"/>
    </row>
    <row r="377" spans="1:19" x14ac:dyDescent="0.2">
      <c r="A377" s="527">
        <v>86</v>
      </c>
      <c r="B377" s="405" t="s">
        <v>2099</v>
      </c>
      <c r="C377" s="405" t="s">
        <v>2100</v>
      </c>
      <c r="D377" s="405" t="s">
        <v>1893</v>
      </c>
      <c r="E377" s="405" t="s">
        <v>563</v>
      </c>
      <c r="F377" s="405" t="s">
        <v>558</v>
      </c>
      <c r="G377" s="405" t="s">
        <v>1888</v>
      </c>
      <c r="H377" s="410">
        <v>32</v>
      </c>
      <c r="J377" s="405"/>
      <c r="K377" s="405"/>
      <c r="L377" s="405"/>
      <c r="M377" s="405"/>
      <c r="N377" s="405"/>
      <c r="O377" s="405"/>
      <c r="P377" s="405"/>
      <c r="Q377" s="405" t="s">
        <v>2455</v>
      </c>
      <c r="R377" s="405"/>
      <c r="S377" s="405"/>
    </row>
    <row r="378" spans="1:19" x14ac:dyDescent="0.2">
      <c r="A378" s="527">
        <v>138</v>
      </c>
      <c r="B378" s="405" t="s">
        <v>213</v>
      </c>
      <c r="C378" s="405" t="s">
        <v>305</v>
      </c>
      <c r="D378" s="405" t="s">
        <v>1893</v>
      </c>
      <c r="E378" s="405" t="s">
        <v>563</v>
      </c>
      <c r="F378" s="405" t="s">
        <v>614</v>
      </c>
      <c r="G378" s="405" t="s">
        <v>2132</v>
      </c>
      <c r="H378" s="410">
        <v>32</v>
      </c>
      <c r="J378" s="405"/>
      <c r="K378" s="405"/>
      <c r="L378" s="405"/>
      <c r="M378" s="405"/>
      <c r="N378" s="405"/>
      <c r="O378" s="405"/>
      <c r="P378" s="405"/>
      <c r="Q378" s="405" t="s">
        <v>2456</v>
      </c>
      <c r="R378" s="405"/>
      <c r="S378" s="405"/>
    </row>
    <row r="379" spans="1:19" x14ac:dyDescent="0.2">
      <c r="A379" s="527">
        <v>88</v>
      </c>
      <c r="B379" s="405" t="s">
        <v>196</v>
      </c>
      <c r="C379" s="405" t="s">
        <v>2131</v>
      </c>
      <c r="D379" s="405" t="s">
        <v>1893</v>
      </c>
      <c r="E379" s="405" t="s">
        <v>563</v>
      </c>
      <c r="F379" s="405" t="s">
        <v>614</v>
      </c>
      <c r="G379" s="405" t="s">
        <v>2132</v>
      </c>
      <c r="H379" s="410">
        <v>32.68</v>
      </c>
      <c r="J379" s="405"/>
      <c r="K379" s="405"/>
      <c r="L379" s="405"/>
      <c r="M379" s="405"/>
      <c r="N379" s="405"/>
      <c r="O379" s="405"/>
      <c r="P379" s="405"/>
      <c r="Q379" s="405" t="s">
        <v>2456</v>
      </c>
      <c r="R379" s="405"/>
      <c r="S379" s="405"/>
    </row>
    <row r="380" spans="1:19" x14ac:dyDescent="0.2">
      <c r="A380" s="527">
        <v>141</v>
      </c>
      <c r="B380" s="405" t="s">
        <v>196</v>
      </c>
      <c r="C380" s="405" t="s">
        <v>150</v>
      </c>
      <c r="D380" s="405" t="s">
        <v>1893</v>
      </c>
      <c r="E380" s="405" t="s">
        <v>563</v>
      </c>
      <c r="F380" s="405" t="s">
        <v>585</v>
      </c>
      <c r="G380" s="405" t="s">
        <v>2138</v>
      </c>
      <c r="H380" s="410">
        <v>33.479999999999997</v>
      </c>
      <c r="J380" s="405"/>
      <c r="K380" s="405"/>
      <c r="L380" s="405"/>
      <c r="M380" s="405"/>
      <c r="N380" s="405"/>
      <c r="O380" s="405"/>
      <c r="P380" s="405"/>
      <c r="Q380" s="405" t="s">
        <v>2457</v>
      </c>
      <c r="R380" s="405"/>
      <c r="S380" s="405"/>
    </row>
    <row r="381" spans="1:19" x14ac:dyDescent="0.2">
      <c r="A381" s="527">
        <v>109</v>
      </c>
      <c r="B381" s="405" t="s">
        <v>709</v>
      </c>
      <c r="C381" s="405" t="s">
        <v>2233</v>
      </c>
      <c r="D381" s="405" t="s">
        <v>1893</v>
      </c>
      <c r="E381" s="405" t="s">
        <v>563</v>
      </c>
      <c r="F381" s="405" t="s">
        <v>575</v>
      </c>
      <c r="G381" s="405" t="s">
        <v>1907</v>
      </c>
      <c r="H381" s="410">
        <v>33.99</v>
      </c>
      <c r="J381" s="405"/>
      <c r="K381" s="405"/>
      <c r="L381" s="405"/>
      <c r="M381" s="405"/>
      <c r="N381" s="405"/>
      <c r="O381" s="405"/>
      <c r="P381" s="405"/>
      <c r="Q381" s="405" t="s">
        <v>2458</v>
      </c>
      <c r="R381" s="405"/>
      <c r="S381" s="405"/>
    </row>
    <row r="382" spans="1:19" x14ac:dyDescent="0.2">
      <c r="A382" s="527">
        <v>142</v>
      </c>
      <c r="B382" s="405" t="s">
        <v>716</v>
      </c>
      <c r="C382" s="405" t="s">
        <v>2093</v>
      </c>
      <c r="D382" s="405" t="s">
        <v>1893</v>
      </c>
      <c r="E382" s="405" t="s">
        <v>563</v>
      </c>
      <c r="F382" s="405" t="s">
        <v>558</v>
      </c>
      <c r="G382" s="405" t="s">
        <v>1888</v>
      </c>
      <c r="H382" s="410">
        <v>35</v>
      </c>
      <c r="J382" s="405"/>
      <c r="K382" s="405"/>
      <c r="L382" s="405"/>
      <c r="M382" s="405"/>
      <c r="N382" s="405"/>
      <c r="O382" s="405"/>
      <c r="P382" s="405"/>
      <c r="Q382" s="405" t="s">
        <v>2459</v>
      </c>
      <c r="R382" s="405"/>
      <c r="S382" s="405"/>
    </row>
    <row r="383" spans="1:19" x14ac:dyDescent="0.2">
      <c r="A383" s="527">
        <v>96</v>
      </c>
      <c r="B383" s="405" t="s">
        <v>2133</v>
      </c>
      <c r="C383" s="405" t="s">
        <v>150</v>
      </c>
      <c r="D383" s="405" t="s">
        <v>1893</v>
      </c>
      <c r="E383" s="405" t="s">
        <v>563</v>
      </c>
      <c r="F383" s="405" t="s">
        <v>575</v>
      </c>
      <c r="G383" s="405" t="s">
        <v>1907</v>
      </c>
      <c r="H383" s="410">
        <v>36</v>
      </c>
      <c r="J383" s="405"/>
      <c r="K383" s="405"/>
      <c r="L383" s="405"/>
      <c r="M383" s="405"/>
      <c r="N383" s="405"/>
      <c r="O383" s="405"/>
      <c r="P383" s="405"/>
      <c r="Q383" s="405" t="s">
        <v>2460</v>
      </c>
      <c r="R383" s="405"/>
      <c r="S383" s="405"/>
    </row>
    <row r="384" spans="1:19" x14ac:dyDescent="0.2">
      <c r="A384" s="527">
        <v>87</v>
      </c>
      <c r="B384" s="405" t="s">
        <v>2134</v>
      </c>
      <c r="C384" s="405" t="s">
        <v>2135</v>
      </c>
      <c r="D384" s="405" t="s">
        <v>1893</v>
      </c>
      <c r="E384" s="405" t="s">
        <v>563</v>
      </c>
      <c r="F384" s="405" t="s">
        <v>575</v>
      </c>
      <c r="G384" s="405" t="s">
        <v>1907</v>
      </c>
      <c r="H384" s="410">
        <v>37</v>
      </c>
      <c r="J384" s="405"/>
      <c r="K384" s="405"/>
      <c r="L384" s="405"/>
      <c r="M384" s="405"/>
      <c r="N384" s="405"/>
      <c r="O384" s="405"/>
      <c r="P384" s="405"/>
      <c r="Q384" s="405" t="s">
        <v>2461</v>
      </c>
      <c r="R384" s="405"/>
      <c r="S384" s="405"/>
    </row>
    <row r="388" spans="1:19" x14ac:dyDescent="0.2">
      <c r="A388" s="486" t="s">
        <v>1866</v>
      </c>
      <c r="B388" s="486" t="s">
        <v>20</v>
      </c>
      <c r="C388" s="486" t="s">
        <v>1867</v>
      </c>
      <c r="D388" s="486" t="s">
        <v>554</v>
      </c>
      <c r="E388" s="486" t="s">
        <v>1804</v>
      </c>
      <c r="F388" s="486" t="s">
        <v>538</v>
      </c>
      <c r="G388" s="486" t="s">
        <v>1868</v>
      </c>
      <c r="J388" s="486"/>
      <c r="K388" s="486"/>
      <c r="L388" s="486"/>
      <c r="M388" s="486"/>
      <c r="N388" s="486"/>
      <c r="O388" s="486"/>
      <c r="P388" s="486"/>
    </row>
    <row r="389" spans="1:19" x14ac:dyDescent="0.2">
      <c r="A389" s="405" t="s">
        <v>55</v>
      </c>
      <c r="B389" s="405" t="s">
        <v>560</v>
      </c>
      <c r="C389" s="405" t="s">
        <v>1956</v>
      </c>
      <c r="D389" s="405" t="s">
        <v>1885</v>
      </c>
      <c r="E389" s="405">
        <v>1</v>
      </c>
      <c r="F389" s="405" t="s">
        <v>1957</v>
      </c>
      <c r="G389" s="487">
        <v>9</v>
      </c>
      <c r="J389" s="405"/>
      <c r="K389" s="405"/>
      <c r="L389" s="405"/>
      <c r="M389" s="405"/>
      <c r="N389" s="405"/>
      <c r="O389" s="405"/>
      <c r="P389" s="487"/>
    </row>
    <row r="391" spans="1:19" x14ac:dyDescent="0.2">
      <c r="A391" s="486" t="s">
        <v>1872</v>
      </c>
      <c r="B391" s="486" t="s">
        <v>552</v>
      </c>
      <c r="C391" s="486" t="s">
        <v>553</v>
      </c>
      <c r="D391" s="486" t="s">
        <v>131</v>
      </c>
      <c r="E391" s="486" t="s">
        <v>276</v>
      </c>
      <c r="F391" s="486" t="s">
        <v>555</v>
      </c>
      <c r="G391" s="486" t="s">
        <v>813</v>
      </c>
      <c r="H391" s="486" t="s">
        <v>1873</v>
      </c>
      <c r="J391" s="486"/>
      <c r="K391" s="486"/>
      <c r="L391" s="486"/>
      <c r="M391" s="486"/>
      <c r="N391" s="486"/>
      <c r="O391" s="486"/>
      <c r="P391" s="486"/>
      <c r="Q391" s="486" t="s">
        <v>1873</v>
      </c>
      <c r="R391" s="486" t="s">
        <v>2325</v>
      </c>
      <c r="S391" s="486" t="s">
        <v>2326</v>
      </c>
    </row>
    <row r="392" spans="1:19" x14ac:dyDescent="0.2">
      <c r="A392" s="527">
        <v>60</v>
      </c>
      <c r="B392" s="405" t="s">
        <v>2262</v>
      </c>
      <c r="C392" s="405" t="s">
        <v>2263</v>
      </c>
      <c r="D392" s="405" t="s">
        <v>1876</v>
      </c>
      <c r="E392" s="405" t="s">
        <v>557</v>
      </c>
      <c r="F392" s="405" t="s">
        <v>574</v>
      </c>
      <c r="G392" s="405" t="s">
        <v>1938</v>
      </c>
      <c r="H392" s="527">
        <v>0</v>
      </c>
      <c r="J392" s="405"/>
      <c r="K392" s="405"/>
      <c r="L392" s="405"/>
      <c r="M392" s="405"/>
      <c r="N392" s="405"/>
      <c r="O392" s="405"/>
      <c r="P392" s="405"/>
      <c r="Q392" s="405" t="s">
        <v>1928</v>
      </c>
      <c r="R392" s="405"/>
      <c r="S392" s="405"/>
    </row>
    <row r="393" spans="1:19" x14ac:dyDescent="0.2">
      <c r="A393" s="527">
        <v>66</v>
      </c>
      <c r="B393" s="405" t="s">
        <v>134</v>
      </c>
      <c r="C393" s="405" t="s">
        <v>807</v>
      </c>
      <c r="D393" s="405" t="s">
        <v>1876</v>
      </c>
      <c r="E393" s="405" t="s">
        <v>557</v>
      </c>
      <c r="F393" s="405" t="s">
        <v>579</v>
      </c>
      <c r="G393" s="405" t="s">
        <v>2091</v>
      </c>
      <c r="H393" s="527">
        <v>23.29</v>
      </c>
      <c r="J393" s="405"/>
      <c r="K393" s="405"/>
      <c r="L393" s="405"/>
      <c r="M393" s="405"/>
      <c r="N393" s="405"/>
      <c r="O393" s="405"/>
      <c r="P393" s="405"/>
      <c r="Q393" s="405" t="s">
        <v>2462</v>
      </c>
      <c r="R393" s="405"/>
      <c r="S393" s="405"/>
    </row>
    <row r="394" spans="1:19" x14ac:dyDescent="0.2">
      <c r="A394" s="527">
        <v>51</v>
      </c>
      <c r="B394" s="405" t="s">
        <v>771</v>
      </c>
      <c r="C394" s="405" t="s">
        <v>2234</v>
      </c>
      <c r="D394" s="405" t="s">
        <v>1876</v>
      </c>
      <c r="E394" s="405" t="s">
        <v>557</v>
      </c>
      <c r="F394" s="405" t="s">
        <v>2106</v>
      </c>
      <c r="G394" s="405" t="s">
        <v>2107</v>
      </c>
      <c r="H394" s="527">
        <v>23.71</v>
      </c>
      <c r="J394" s="405"/>
      <c r="K394" s="405"/>
      <c r="L394" s="405"/>
      <c r="M394" s="405"/>
      <c r="N394" s="405"/>
      <c r="O394" s="405"/>
      <c r="P394" s="405"/>
      <c r="Q394" s="405" t="s">
        <v>2463</v>
      </c>
      <c r="R394" s="405"/>
      <c r="S394" s="405"/>
    </row>
    <row r="395" spans="1:19" x14ac:dyDescent="0.2">
      <c r="A395" s="527">
        <v>55</v>
      </c>
      <c r="B395" s="405" t="s">
        <v>321</v>
      </c>
      <c r="C395" s="405" t="s">
        <v>307</v>
      </c>
      <c r="D395" s="405" t="s">
        <v>1876</v>
      </c>
      <c r="E395" s="405" t="s">
        <v>557</v>
      </c>
      <c r="F395" s="405" t="s">
        <v>574</v>
      </c>
      <c r="G395" s="405" t="s">
        <v>1938</v>
      </c>
      <c r="H395" s="527">
        <v>24.01</v>
      </c>
      <c r="J395" s="405"/>
      <c r="K395" s="405"/>
      <c r="L395" s="405"/>
      <c r="M395" s="405"/>
      <c r="N395" s="405"/>
      <c r="O395" s="405"/>
      <c r="P395" s="405"/>
      <c r="Q395" s="405" t="s">
        <v>2464</v>
      </c>
      <c r="R395" s="405"/>
      <c r="S395" s="405"/>
    </row>
    <row r="396" spans="1:19" x14ac:dyDescent="0.2">
      <c r="A396" s="527">
        <v>121</v>
      </c>
      <c r="B396" s="405" t="s">
        <v>332</v>
      </c>
      <c r="C396" s="405" t="s">
        <v>556</v>
      </c>
      <c r="D396" s="405" t="s">
        <v>1876</v>
      </c>
      <c r="E396" s="405" t="s">
        <v>557</v>
      </c>
      <c r="F396" s="405" t="s">
        <v>558</v>
      </c>
      <c r="G396" s="405" t="s">
        <v>1888</v>
      </c>
      <c r="H396" s="527">
        <v>24.6</v>
      </c>
      <c r="J396" s="405"/>
      <c r="K396" s="405"/>
      <c r="L396" s="405"/>
      <c r="M396" s="405"/>
      <c r="N396" s="405"/>
      <c r="O396" s="405"/>
      <c r="P396" s="405"/>
      <c r="Q396" s="405" t="s">
        <v>2465</v>
      </c>
      <c r="R396" s="405"/>
      <c r="S396" s="405"/>
    </row>
    <row r="397" spans="1:19" x14ac:dyDescent="0.2">
      <c r="A397" s="527">
        <v>126</v>
      </c>
      <c r="B397" s="405" t="s">
        <v>150</v>
      </c>
      <c r="C397" s="405" t="s">
        <v>2136</v>
      </c>
      <c r="D397" s="405" t="s">
        <v>1876</v>
      </c>
      <c r="E397" s="405" t="s">
        <v>557</v>
      </c>
      <c r="F397" s="405" t="s">
        <v>580</v>
      </c>
      <c r="G397" s="405" t="s">
        <v>1919</v>
      </c>
      <c r="H397" s="527">
        <v>24.63</v>
      </c>
      <c r="J397" s="405"/>
      <c r="K397" s="405"/>
      <c r="L397" s="405"/>
      <c r="M397" s="405"/>
      <c r="N397" s="405"/>
      <c r="O397" s="405"/>
      <c r="P397" s="405"/>
      <c r="Q397" s="405" t="s">
        <v>2466</v>
      </c>
      <c r="R397" s="405"/>
      <c r="S397" s="405"/>
    </row>
    <row r="398" spans="1:19" x14ac:dyDescent="0.2">
      <c r="A398" s="527">
        <v>128</v>
      </c>
      <c r="B398" s="405" t="s">
        <v>320</v>
      </c>
      <c r="C398" s="405" t="s">
        <v>450</v>
      </c>
      <c r="D398" s="405" t="s">
        <v>1876</v>
      </c>
      <c r="E398" s="405" t="s">
        <v>557</v>
      </c>
      <c r="F398" s="405" t="s">
        <v>558</v>
      </c>
      <c r="G398" s="405" t="s">
        <v>1888</v>
      </c>
      <c r="H398" s="527">
        <v>25.1</v>
      </c>
      <c r="J398" s="405"/>
      <c r="K398" s="405"/>
      <c r="L398" s="405"/>
      <c r="M398" s="405"/>
      <c r="N398" s="405"/>
      <c r="O398" s="405"/>
      <c r="P398" s="405"/>
      <c r="Q398" s="405" t="s">
        <v>2467</v>
      </c>
      <c r="R398" s="405"/>
      <c r="S398" s="405"/>
    </row>
    <row r="399" spans="1:19" x14ac:dyDescent="0.2">
      <c r="A399" s="527">
        <v>133</v>
      </c>
      <c r="B399" s="405" t="s">
        <v>2237</v>
      </c>
      <c r="C399" s="405" t="s">
        <v>2238</v>
      </c>
      <c r="D399" s="405" t="s">
        <v>1876</v>
      </c>
      <c r="E399" s="405" t="s">
        <v>557</v>
      </c>
      <c r="F399" s="405" t="s">
        <v>653</v>
      </c>
      <c r="G399" s="405" t="s">
        <v>2029</v>
      </c>
      <c r="H399" s="527">
        <v>25.56</v>
      </c>
      <c r="J399" s="405"/>
      <c r="K399" s="405"/>
      <c r="L399" s="405"/>
      <c r="M399" s="405"/>
      <c r="N399" s="405"/>
      <c r="O399" s="405"/>
      <c r="P399" s="405"/>
      <c r="Q399" s="405" t="s">
        <v>2468</v>
      </c>
      <c r="R399" s="405"/>
      <c r="S399" s="405"/>
    </row>
    <row r="400" spans="1:19" x14ac:dyDescent="0.2">
      <c r="A400" s="527">
        <v>49</v>
      </c>
      <c r="B400" s="405" t="s">
        <v>185</v>
      </c>
      <c r="C400" s="405" t="s">
        <v>2264</v>
      </c>
      <c r="D400" s="405" t="s">
        <v>1876</v>
      </c>
      <c r="E400" s="405" t="s">
        <v>557</v>
      </c>
      <c r="F400" s="405" t="s">
        <v>2265</v>
      </c>
      <c r="G400" s="405" t="s">
        <v>2266</v>
      </c>
      <c r="H400" s="527">
        <v>26.54</v>
      </c>
      <c r="J400" s="405"/>
      <c r="K400" s="405"/>
      <c r="L400" s="405"/>
      <c r="M400" s="405"/>
      <c r="N400" s="405"/>
      <c r="O400" s="405"/>
      <c r="P400" s="405"/>
      <c r="Q400" s="405" t="s">
        <v>2469</v>
      </c>
      <c r="R400" s="405"/>
      <c r="S400" s="405"/>
    </row>
    <row r="404" spans="1:19" x14ac:dyDescent="0.2">
      <c r="A404" s="486" t="s">
        <v>1866</v>
      </c>
      <c r="B404" s="486" t="s">
        <v>20</v>
      </c>
      <c r="C404" s="486" t="s">
        <v>1867</v>
      </c>
      <c r="D404" s="486" t="s">
        <v>554</v>
      </c>
      <c r="E404" s="486" t="s">
        <v>1804</v>
      </c>
      <c r="F404" s="486" t="s">
        <v>538</v>
      </c>
      <c r="G404" s="486" t="s">
        <v>1868</v>
      </c>
      <c r="J404" s="486"/>
      <c r="K404" s="486"/>
      <c r="L404" s="486"/>
      <c r="M404" s="486"/>
      <c r="N404" s="486"/>
      <c r="O404" s="486"/>
      <c r="P404" s="486"/>
    </row>
    <row r="405" spans="1:19" x14ac:dyDescent="0.2">
      <c r="A405" s="405" t="s">
        <v>54</v>
      </c>
      <c r="B405" s="405" t="s">
        <v>560</v>
      </c>
      <c r="C405" s="405" t="s">
        <v>1958</v>
      </c>
      <c r="D405" s="405" t="s">
        <v>1870</v>
      </c>
      <c r="E405" s="405">
        <v>1</v>
      </c>
      <c r="F405" s="405" t="s">
        <v>1959</v>
      </c>
      <c r="G405" s="487">
        <v>23</v>
      </c>
      <c r="J405" s="405"/>
      <c r="K405" s="405"/>
      <c r="L405" s="405"/>
      <c r="M405" s="405"/>
      <c r="N405" s="405"/>
      <c r="O405" s="405"/>
      <c r="P405" s="487"/>
    </row>
    <row r="407" spans="1:19" x14ac:dyDescent="0.2">
      <c r="A407" s="486" t="s">
        <v>1872</v>
      </c>
      <c r="B407" s="486" t="s">
        <v>552</v>
      </c>
      <c r="C407" s="486" t="s">
        <v>553</v>
      </c>
      <c r="D407" s="486" t="s">
        <v>131</v>
      </c>
      <c r="E407" s="486" t="s">
        <v>276</v>
      </c>
      <c r="F407" s="486" t="s">
        <v>555</v>
      </c>
      <c r="G407" s="486" t="s">
        <v>813</v>
      </c>
      <c r="H407" s="486" t="s">
        <v>1873</v>
      </c>
      <c r="J407" s="486"/>
      <c r="K407" s="486"/>
      <c r="L407" s="486"/>
      <c r="M407" s="486"/>
      <c r="N407" s="486"/>
      <c r="O407" s="486"/>
      <c r="P407" s="486"/>
      <c r="Q407" s="486" t="s">
        <v>1873</v>
      </c>
      <c r="R407" s="486" t="s">
        <v>2325</v>
      </c>
      <c r="S407" s="486" t="s">
        <v>2326</v>
      </c>
    </row>
    <row r="408" spans="1:19" x14ac:dyDescent="0.2">
      <c r="A408" s="527">
        <v>50</v>
      </c>
      <c r="B408" s="405" t="s">
        <v>2470</v>
      </c>
      <c r="C408" s="405" t="s">
        <v>2471</v>
      </c>
      <c r="D408" s="405" t="s">
        <v>1876</v>
      </c>
      <c r="E408" s="405" t="s">
        <v>563</v>
      </c>
      <c r="F408" s="405" t="s">
        <v>574</v>
      </c>
      <c r="G408" s="405" t="s">
        <v>1938</v>
      </c>
      <c r="H408" s="527">
        <v>0</v>
      </c>
      <c r="J408" s="405"/>
      <c r="K408" s="405"/>
      <c r="L408" s="405"/>
      <c r="M408" s="405"/>
      <c r="N408" s="405"/>
      <c r="O408" s="405"/>
      <c r="P408" s="405"/>
      <c r="Q408" s="405" t="s">
        <v>1928</v>
      </c>
      <c r="R408" s="405"/>
      <c r="S408" s="405"/>
    </row>
    <row r="409" spans="1:19" x14ac:dyDescent="0.2">
      <c r="A409" s="527">
        <v>124</v>
      </c>
      <c r="B409" s="405" t="s">
        <v>219</v>
      </c>
      <c r="C409" s="405" t="s">
        <v>1906</v>
      </c>
      <c r="D409" s="405" t="s">
        <v>1876</v>
      </c>
      <c r="E409" s="405" t="s">
        <v>563</v>
      </c>
      <c r="F409" s="405" t="s">
        <v>558</v>
      </c>
      <c r="G409" s="405" t="s">
        <v>1888</v>
      </c>
      <c r="H409" s="527">
        <v>0</v>
      </c>
      <c r="J409" s="405"/>
      <c r="K409" s="405"/>
      <c r="L409" s="405"/>
      <c r="M409" s="405"/>
      <c r="N409" s="405"/>
      <c r="O409" s="405"/>
      <c r="P409" s="405"/>
      <c r="Q409" s="405" t="s">
        <v>1928</v>
      </c>
      <c r="R409" s="405"/>
      <c r="S409" s="405"/>
    </row>
    <row r="410" spans="1:19" x14ac:dyDescent="0.2">
      <c r="A410" s="527">
        <v>125</v>
      </c>
      <c r="B410" s="405" t="s">
        <v>212</v>
      </c>
      <c r="C410" s="405" t="s">
        <v>2278</v>
      </c>
      <c r="D410" s="405" t="s">
        <v>1876</v>
      </c>
      <c r="E410" s="405" t="s">
        <v>563</v>
      </c>
      <c r="F410" s="405" t="s">
        <v>574</v>
      </c>
      <c r="G410" s="405" t="s">
        <v>1938</v>
      </c>
      <c r="H410" s="527">
        <v>0</v>
      </c>
      <c r="J410" s="405"/>
      <c r="K410" s="405"/>
      <c r="L410" s="405"/>
      <c r="M410" s="405"/>
      <c r="N410" s="405"/>
      <c r="O410" s="405"/>
      <c r="P410" s="405"/>
      <c r="Q410" s="405" t="s">
        <v>1928</v>
      </c>
      <c r="R410" s="405"/>
      <c r="S410" s="405"/>
    </row>
    <row r="411" spans="1:19" x14ac:dyDescent="0.2">
      <c r="A411" s="527">
        <v>62</v>
      </c>
      <c r="B411" s="405" t="s">
        <v>209</v>
      </c>
      <c r="C411" s="405" t="s">
        <v>166</v>
      </c>
      <c r="D411" s="405" t="s">
        <v>1876</v>
      </c>
      <c r="E411" s="405" t="s">
        <v>563</v>
      </c>
      <c r="F411" s="405" t="s">
        <v>564</v>
      </c>
      <c r="G411" s="405" t="s">
        <v>2108</v>
      </c>
      <c r="H411" s="527">
        <v>25.4</v>
      </c>
      <c r="J411" s="405"/>
      <c r="K411" s="405"/>
      <c r="L411" s="405"/>
      <c r="M411" s="405"/>
      <c r="N411" s="405"/>
      <c r="O411" s="405"/>
      <c r="P411" s="405"/>
      <c r="Q411" s="405" t="s">
        <v>2472</v>
      </c>
      <c r="R411" s="405"/>
      <c r="S411" s="405"/>
    </row>
    <row r="412" spans="1:19" x14ac:dyDescent="0.2">
      <c r="A412" s="527">
        <v>53</v>
      </c>
      <c r="B412" s="405" t="s">
        <v>191</v>
      </c>
      <c r="C412" s="405" t="s">
        <v>416</v>
      </c>
      <c r="D412" s="405" t="s">
        <v>1876</v>
      </c>
      <c r="E412" s="405" t="s">
        <v>563</v>
      </c>
      <c r="F412" s="405" t="s">
        <v>575</v>
      </c>
      <c r="G412" s="405" t="s">
        <v>1907</v>
      </c>
      <c r="H412" s="527">
        <v>25.9</v>
      </c>
      <c r="J412" s="405"/>
      <c r="K412" s="405"/>
      <c r="L412" s="405"/>
      <c r="M412" s="405"/>
      <c r="N412" s="405"/>
      <c r="O412" s="405"/>
      <c r="P412" s="405"/>
      <c r="Q412" s="405" t="s">
        <v>2473</v>
      </c>
      <c r="R412" s="405"/>
      <c r="S412" s="405"/>
    </row>
    <row r="413" spans="1:19" x14ac:dyDescent="0.2">
      <c r="A413" s="527">
        <v>44</v>
      </c>
      <c r="B413" s="405" t="s">
        <v>600</v>
      </c>
      <c r="C413" s="405" t="s">
        <v>601</v>
      </c>
      <c r="D413" s="405" t="s">
        <v>1876</v>
      </c>
      <c r="E413" s="405" t="s">
        <v>563</v>
      </c>
      <c r="F413" s="405" t="s">
        <v>575</v>
      </c>
      <c r="G413" s="405" t="s">
        <v>1907</v>
      </c>
      <c r="H413" s="527">
        <v>26.43</v>
      </c>
      <c r="J413" s="405"/>
      <c r="K413" s="405"/>
      <c r="L413" s="405"/>
      <c r="M413" s="405"/>
      <c r="N413" s="405"/>
      <c r="O413" s="405"/>
      <c r="P413" s="405"/>
      <c r="Q413" s="405" t="s">
        <v>2474</v>
      </c>
      <c r="R413" s="405"/>
      <c r="S413" s="405"/>
    </row>
    <row r="414" spans="1:19" x14ac:dyDescent="0.2">
      <c r="A414" s="527">
        <v>131</v>
      </c>
      <c r="B414" s="405" t="s">
        <v>400</v>
      </c>
      <c r="C414" s="405" t="s">
        <v>459</v>
      </c>
      <c r="D414" s="405" t="s">
        <v>1876</v>
      </c>
      <c r="E414" s="405" t="s">
        <v>563</v>
      </c>
      <c r="F414" s="405" t="s">
        <v>575</v>
      </c>
      <c r="G414" s="405" t="s">
        <v>1907</v>
      </c>
      <c r="H414" s="527">
        <v>26.51</v>
      </c>
      <c r="J414" s="405"/>
      <c r="K414" s="405"/>
      <c r="L414" s="405"/>
      <c r="M414" s="405"/>
      <c r="N414" s="405"/>
      <c r="O414" s="405"/>
      <c r="P414" s="405"/>
      <c r="Q414" s="405" t="s">
        <v>2475</v>
      </c>
      <c r="R414" s="405"/>
      <c r="S414" s="405"/>
    </row>
    <row r="415" spans="1:19" x14ac:dyDescent="0.2">
      <c r="A415" s="527">
        <v>136</v>
      </c>
      <c r="B415" s="405" t="s">
        <v>494</v>
      </c>
      <c r="C415" s="405" t="s">
        <v>493</v>
      </c>
      <c r="D415" s="405" t="s">
        <v>1903</v>
      </c>
      <c r="E415" s="405" t="s">
        <v>563</v>
      </c>
      <c r="F415" s="405" t="s">
        <v>574</v>
      </c>
      <c r="G415" s="405" t="s">
        <v>1938</v>
      </c>
      <c r="H415" s="527">
        <v>26.53</v>
      </c>
      <c r="J415" s="405"/>
      <c r="K415" s="405"/>
      <c r="L415" s="405"/>
      <c r="M415" s="405"/>
      <c r="N415" s="405"/>
      <c r="O415" s="405"/>
      <c r="P415" s="405"/>
      <c r="Q415" s="405" t="s">
        <v>2476</v>
      </c>
      <c r="R415" s="405"/>
      <c r="S415" s="405"/>
    </row>
    <row r="416" spans="1:19" x14ac:dyDescent="0.2">
      <c r="A416" s="527">
        <v>127</v>
      </c>
      <c r="B416" s="405" t="s">
        <v>398</v>
      </c>
      <c r="C416" s="405" t="s">
        <v>163</v>
      </c>
      <c r="D416" s="405" t="s">
        <v>1876</v>
      </c>
      <c r="E416" s="405" t="s">
        <v>563</v>
      </c>
      <c r="F416" s="405" t="s">
        <v>633</v>
      </c>
      <c r="G416" s="405" t="s">
        <v>2137</v>
      </c>
      <c r="H416" s="527">
        <v>26.71</v>
      </c>
      <c r="J416" s="405"/>
      <c r="K416" s="405"/>
      <c r="L416" s="405"/>
      <c r="M416" s="405"/>
      <c r="N416" s="405"/>
      <c r="O416" s="405"/>
      <c r="P416" s="405"/>
      <c r="Q416" s="405" t="s">
        <v>2477</v>
      </c>
      <c r="R416" s="405"/>
      <c r="S416" s="405"/>
    </row>
    <row r="417" spans="1:19" x14ac:dyDescent="0.2">
      <c r="A417" s="527">
        <v>80</v>
      </c>
      <c r="B417" s="405" t="s">
        <v>624</v>
      </c>
      <c r="C417" s="405" t="s">
        <v>625</v>
      </c>
      <c r="D417" s="405" t="s">
        <v>1903</v>
      </c>
      <c r="E417" s="405" t="s">
        <v>563</v>
      </c>
      <c r="F417" s="405" t="s">
        <v>626</v>
      </c>
      <c r="G417" s="405" t="s">
        <v>1894</v>
      </c>
      <c r="H417" s="527">
        <v>26.86</v>
      </c>
      <c r="J417" s="405"/>
      <c r="K417" s="405"/>
      <c r="L417" s="405"/>
      <c r="M417" s="405"/>
      <c r="N417" s="405"/>
      <c r="O417" s="405"/>
      <c r="P417" s="405"/>
      <c r="Q417" s="405" t="s">
        <v>2478</v>
      </c>
      <c r="R417" s="405"/>
      <c r="S417" s="405"/>
    </row>
    <row r="418" spans="1:19" x14ac:dyDescent="0.2">
      <c r="A418" s="527">
        <v>76</v>
      </c>
      <c r="B418" s="405" t="s">
        <v>337</v>
      </c>
      <c r="C418" s="405" t="s">
        <v>186</v>
      </c>
      <c r="D418" s="405" t="s">
        <v>1876</v>
      </c>
      <c r="E418" s="405" t="s">
        <v>563</v>
      </c>
      <c r="F418" s="405" t="s">
        <v>574</v>
      </c>
      <c r="G418" s="405" t="s">
        <v>1938</v>
      </c>
      <c r="H418" s="527">
        <v>27.05</v>
      </c>
      <c r="J418" s="405"/>
      <c r="K418" s="405"/>
      <c r="L418" s="405"/>
      <c r="M418" s="405"/>
      <c r="N418" s="405"/>
      <c r="O418" s="405"/>
      <c r="P418" s="405"/>
      <c r="Q418" s="405" t="s">
        <v>2479</v>
      </c>
      <c r="R418" s="405"/>
      <c r="S418" s="405"/>
    </row>
    <row r="419" spans="1:19" x14ac:dyDescent="0.2">
      <c r="A419" s="527">
        <v>68</v>
      </c>
      <c r="B419" s="405" t="s">
        <v>196</v>
      </c>
      <c r="C419" s="405" t="s">
        <v>355</v>
      </c>
      <c r="D419" s="405" t="s">
        <v>1876</v>
      </c>
      <c r="E419" s="405" t="s">
        <v>563</v>
      </c>
      <c r="F419" s="405" t="s">
        <v>575</v>
      </c>
      <c r="G419" s="405" t="s">
        <v>1907</v>
      </c>
      <c r="H419" s="527">
        <v>27.17</v>
      </c>
      <c r="J419" s="405"/>
      <c r="K419" s="405"/>
      <c r="L419" s="405"/>
      <c r="M419" s="405"/>
      <c r="N419" s="405"/>
      <c r="O419" s="405"/>
      <c r="P419" s="405"/>
      <c r="Q419" s="405" t="s">
        <v>2480</v>
      </c>
      <c r="R419" s="405"/>
      <c r="S419" s="405"/>
    </row>
    <row r="420" spans="1:19" x14ac:dyDescent="0.2">
      <c r="A420" s="527">
        <v>134</v>
      </c>
      <c r="B420" s="405" t="s">
        <v>238</v>
      </c>
      <c r="C420" s="405" t="s">
        <v>497</v>
      </c>
      <c r="D420" s="405" t="s">
        <v>1876</v>
      </c>
      <c r="E420" s="405" t="s">
        <v>563</v>
      </c>
      <c r="F420" s="405" t="s">
        <v>614</v>
      </c>
      <c r="G420" s="405" t="s">
        <v>2132</v>
      </c>
      <c r="H420" s="527">
        <v>27.35</v>
      </c>
      <c r="J420" s="405"/>
      <c r="K420" s="405"/>
      <c r="L420" s="405"/>
      <c r="M420" s="405"/>
      <c r="N420" s="405"/>
      <c r="O420" s="405"/>
      <c r="P420" s="405"/>
      <c r="Q420" s="405" t="s">
        <v>2481</v>
      </c>
      <c r="R420" s="405"/>
      <c r="S420" s="405"/>
    </row>
    <row r="421" spans="1:19" x14ac:dyDescent="0.2">
      <c r="A421" s="527">
        <v>130</v>
      </c>
      <c r="B421" s="405" t="s">
        <v>491</v>
      </c>
      <c r="C421" s="405" t="s">
        <v>160</v>
      </c>
      <c r="D421" s="405" t="s">
        <v>1876</v>
      </c>
      <c r="E421" s="405" t="s">
        <v>563</v>
      </c>
      <c r="F421" s="405" t="s">
        <v>574</v>
      </c>
      <c r="G421" s="405" t="s">
        <v>1938</v>
      </c>
      <c r="H421" s="527">
        <v>27.58</v>
      </c>
      <c r="J421" s="405"/>
      <c r="K421" s="405"/>
      <c r="L421" s="405"/>
      <c r="M421" s="405"/>
      <c r="N421" s="405"/>
      <c r="O421" s="405"/>
      <c r="P421" s="405"/>
      <c r="Q421" s="405" t="s">
        <v>2482</v>
      </c>
      <c r="R421" s="405"/>
      <c r="S421" s="405"/>
    </row>
    <row r="422" spans="1:19" x14ac:dyDescent="0.2">
      <c r="A422" s="527">
        <v>135</v>
      </c>
      <c r="B422" s="405" t="s">
        <v>512</v>
      </c>
      <c r="C422" s="405" t="s">
        <v>1960</v>
      </c>
      <c r="D422" s="405" t="s">
        <v>1903</v>
      </c>
      <c r="E422" s="405" t="s">
        <v>563</v>
      </c>
      <c r="F422" s="405" t="s">
        <v>1961</v>
      </c>
      <c r="G422" s="405" t="s">
        <v>1962</v>
      </c>
      <c r="H422" s="527">
        <v>27.65</v>
      </c>
      <c r="J422" s="405"/>
      <c r="K422" s="405"/>
      <c r="L422" s="405"/>
      <c r="M422" s="405"/>
      <c r="N422" s="405"/>
      <c r="O422" s="405"/>
      <c r="P422" s="405"/>
      <c r="Q422" s="405" t="s">
        <v>2483</v>
      </c>
      <c r="R422" s="405"/>
      <c r="S422" s="405"/>
    </row>
    <row r="423" spans="1:19" x14ac:dyDescent="0.2">
      <c r="A423" s="527">
        <v>45</v>
      </c>
      <c r="B423" s="405" t="s">
        <v>313</v>
      </c>
      <c r="C423" s="405" t="s">
        <v>2272</v>
      </c>
      <c r="D423" s="405" t="s">
        <v>1876</v>
      </c>
      <c r="E423" s="405" t="s">
        <v>563</v>
      </c>
      <c r="F423" s="405" t="s">
        <v>571</v>
      </c>
      <c r="G423" s="405" t="s">
        <v>1922</v>
      </c>
      <c r="H423" s="527">
        <v>27.76</v>
      </c>
      <c r="J423" s="405"/>
      <c r="K423" s="405"/>
      <c r="L423" s="405"/>
      <c r="M423" s="405"/>
      <c r="N423" s="405"/>
      <c r="O423" s="405"/>
      <c r="P423" s="405"/>
      <c r="Q423" s="405" t="s">
        <v>2484</v>
      </c>
      <c r="R423" s="405"/>
      <c r="S423" s="405"/>
    </row>
    <row r="424" spans="1:19" x14ac:dyDescent="0.2">
      <c r="A424" s="527">
        <v>132</v>
      </c>
      <c r="B424" s="405" t="s">
        <v>208</v>
      </c>
      <c r="C424" s="405" t="s">
        <v>725</v>
      </c>
      <c r="D424" s="405" t="s">
        <v>1876</v>
      </c>
      <c r="E424" s="405" t="s">
        <v>563</v>
      </c>
      <c r="F424" s="405" t="s">
        <v>574</v>
      </c>
      <c r="G424" s="405" t="s">
        <v>1938</v>
      </c>
      <c r="H424" s="527">
        <v>27.8</v>
      </c>
      <c r="J424" s="405"/>
      <c r="K424" s="405"/>
      <c r="L424" s="405"/>
      <c r="M424" s="405"/>
      <c r="N424" s="405"/>
      <c r="O424" s="405"/>
      <c r="P424" s="405"/>
      <c r="Q424" s="405" t="s">
        <v>2485</v>
      </c>
      <c r="R424" s="405"/>
      <c r="S424" s="405"/>
    </row>
    <row r="425" spans="1:19" x14ac:dyDescent="0.2">
      <c r="A425" s="527">
        <v>52</v>
      </c>
      <c r="B425" s="405" t="s">
        <v>200</v>
      </c>
      <c r="C425" s="405" t="s">
        <v>2094</v>
      </c>
      <c r="D425" s="405" t="s">
        <v>1876</v>
      </c>
      <c r="E425" s="405" t="s">
        <v>563</v>
      </c>
      <c r="F425" s="405" t="s">
        <v>583</v>
      </c>
      <c r="G425" s="405" t="s">
        <v>1879</v>
      </c>
      <c r="H425" s="527">
        <v>28.13</v>
      </c>
      <c r="J425" s="405"/>
      <c r="K425" s="405"/>
      <c r="L425" s="405"/>
      <c r="M425" s="405"/>
      <c r="N425" s="405"/>
      <c r="O425" s="405"/>
      <c r="P425" s="405"/>
      <c r="Q425" s="405" t="s">
        <v>2486</v>
      </c>
      <c r="R425" s="405"/>
      <c r="S425" s="405"/>
    </row>
    <row r="426" spans="1:19" x14ac:dyDescent="0.2">
      <c r="A426" s="527">
        <v>64</v>
      </c>
      <c r="B426" s="405" t="s">
        <v>209</v>
      </c>
      <c r="C426" s="405" t="s">
        <v>407</v>
      </c>
      <c r="D426" s="405" t="s">
        <v>1876</v>
      </c>
      <c r="E426" s="405" t="s">
        <v>563</v>
      </c>
      <c r="F426" s="405" t="s">
        <v>574</v>
      </c>
      <c r="G426" s="405" t="s">
        <v>1938</v>
      </c>
      <c r="H426" s="527">
        <v>28.4</v>
      </c>
      <c r="J426" s="405"/>
      <c r="K426" s="405"/>
      <c r="L426" s="405"/>
      <c r="M426" s="405"/>
      <c r="N426" s="405"/>
      <c r="O426" s="405"/>
      <c r="P426" s="405"/>
      <c r="Q426" s="405" t="s">
        <v>2487</v>
      </c>
      <c r="R426" s="405"/>
      <c r="S426" s="405"/>
    </row>
    <row r="427" spans="1:19" x14ac:dyDescent="0.2">
      <c r="A427" s="527">
        <v>120</v>
      </c>
      <c r="B427" s="405" t="s">
        <v>190</v>
      </c>
      <c r="C427" s="405" t="s">
        <v>311</v>
      </c>
      <c r="D427" s="405" t="s">
        <v>1876</v>
      </c>
      <c r="E427" s="405" t="s">
        <v>563</v>
      </c>
      <c r="F427" s="405" t="s">
        <v>571</v>
      </c>
      <c r="G427" s="405" t="s">
        <v>1922</v>
      </c>
      <c r="H427" s="527">
        <v>28.4</v>
      </c>
      <c r="J427" s="405"/>
      <c r="K427" s="405"/>
      <c r="L427" s="405"/>
      <c r="M427" s="405"/>
      <c r="N427" s="405"/>
      <c r="O427" s="405"/>
      <c r="P427" s="405"/>
      <c r="Q427" s="405" t="s">
        <v>2487</v>
      </c>
      <c r="R427" s="405"/>
      <c r="S427" s="405"/>
    </row>
    <row r="428" spans="1:19" x14ac:dyDescent="0.2">
      <c r="A428" s="527">
        <v>123</v>
      </c>
      <c r="B428" s="405" t="s">
        <v>381</v>
      </c>
      <c r="C428" s="405" t="s">
        <v>687</v>
      </c>
      <c r="D428" s="405" t="s">
        <v>1876</v>
      </c>
      <c r="E428" s="405" t="s">
        <v>563</v>
      </c>
      <c r="F428" s="405" t="s">
        <v>574</v>
      </c>
      <c r="G428" s="405" t="s">
        <v>1938</v>
      </c>
      <c r="H428" s="527">
        <v>28.94</v>
      </c>
      <c r="J428" s="405"/>
      <c r="K428" s="405"/>
      <c r="L428" s="405"/>
      <c r="M428" s="405"/>
      <c r="N428" s="405"/>
      <c r="O428" s="405"/>
      <c r="P428" s="405"/>
      <c r="Q428" s="405" t="s">
        <v>2488</v>
      </c>
      <c r="R428" s="405"/>
      <c r="S428" s="405"/>
    </row>
    <row r="429" spans="1:19" x14ac:dyDescent="0.2">
      <c r="A429" s="527">
        <v>71</v>
      </c>
      <c r="B429" s="405" t="s">
        <v>362</v>
      </c>
      <c r="C429" s="405" t="s">
        <v>2279</v>
      </c>
      <c r="D429" s="405" t="s">
        <v>1876</v>
      </c>
      <c r="E429" s="405" t="s">
        <v>563</v>
      </c>
      <c r="F429" s="405" t="s">
        <v>614</v>
      </c>
      <c r="G429" s="405" t="s">
        <v>2132</v>
      </c>
      <c r="H429" s="527">
        <v>29.01</v>
      </c>
      <c r="J429" s="405"/>
      <c r="K429" s="405"/>
      <c r="L429" s="405"/>
      <c r="M429" s="405"/>
      <c r="N429" s="405"/>
      <c r="O429" s="405"/>
      <c r="P429" s="405"/>
      <c r="Q429" s="405" t="s">
        <v>2489</v>
      </c>
      <c r="R429" s="405"/>
      <c r="S429" s="405"/>
    </row>
    <row r="430" spans="1:19" x14ac:dyDescent="0.2">
      <c r="A430" s="527">
        <v>122</v>
      </c>
      <c r="B430" s="405" t="s">
        <v>283</v>
      </c>
      <c r="C430" s="405" t="s">
        <v>149</v>
      </c>
      <c r="D430" s="405" t="s">
        <v>1876</v>
      </c>
      <c r="E430" s="405" t="s">
        <v>563</v>
      </c>
      <c r="F430" s="405" t="s">
        <v>583</v>
      </c>
      <c r="G430" s="405" t="s">
        <v>1879</v>
      </c>
      <c r="H430" s="527">
        <v>30.99</v>
      </c>
      <c r="J430" s="405"/>
      <c r="K430" s="405"/>
      <c r="L430" s="405"/>
      <c r="M430" s="405"/>
      <c r="N430" s="405"/>
      <c r="O430" s="405"/>
      <c r="P430" s="405"/>
      <c r="Q430" s="405" t="s">
        <v>2490</v>
      </c>
      <c r="R430" s="405"/>
      <c r="S430" s="405"/>
    </row>
    <row r="434" spans="1:19" x14ac:dyDescent="0.2">
      <c r="A434" s="486" t="s">
        <v>1866</v>
      </c>
      <c r="B434" s="486" t="s">
        <v>20</v>
      </c>
      <c r="C434" s="486" t="s">
        <v>1867</v>
      </c>
      <c r="D434" s="486" t="s">
        <v>554</v>
      </c>
      <c r="E434" s="486" t="s">
        <v>1804</v>
      </c>
      <c r="F434" s="486" t="s">
        <v>538</v>
      </c>
      <c r="G434" s="486" t="s">
        <v>1868</v>
      </c>
      <c r="J434" s="486"/>
      <c r="K434" s="486"/>
      <c r="L434" s="486"/>
      <c r="M434" s="486"/>
      <c r="N434" s="486"/>
      <c r="O434" s="486"/>
      <c r="P434" s="486"/>
    </row>
    <row r="435" spans="1:19" x14ac:dyDescent="0.2">
      <c r="A435" s="405" t="s">
        <v>53</v>
      </c>
      <c r="B435" s="405" t="s">
        <v>560</v>
      </c>
      <c r="C435" s="405" t="s">
        <v>1963</v>
      </c>
      <c r="D435" s="405" t="s">
        <v>15</v>
      </c>
      <c r="E435" s="405">
        <v>1</v>
      </c>
      <c r="F435" s="405" t="s">
        <v>1964</v>
      </c>
      <c r="G435" s="487">
        <v>6</v>
      </c>
      <c r="J435" s="405"/>
      <c r="K435" s="405"/>
      <c r="L435" s="405"/>
      <c r="M435" s="405"/>
      <c r="N435" s="405"/>
      <c r="O435" s="405"/>
      <c r="P435" s="487"/>
    </row>
    <row r="437" spans="1:19" x14ac:dyDescent="0.2">
      <c r="A437" s="486" t="s">
        <v>1872</v>
      </c>
      <c r="B437" s="486" t="s">
        <v>552</v>
      </c>
      <c r="C437" s="486" t="s">
        <v>553</v>
      </c>
      <c r="D437" s="486" t="s">
        <v>131</v>
      </c>
      <c r="E437" s="486" t="s">
        <v>276</v>
      </c>
      <c r="F437" s="486" t="s">
        <v>555</v>
      </c>
      <c r="G437" s="486" t="s">
        <v>813</v>
      </c>
      <c r="H437" s="486" t="s">
        <v>1873</v>
      </c>
      <c r="J437" s="486"/>
      <c r="K437" s="486"/>
      <c r="L437" s="486"/>
      <c r="M437" s="486"/>
      <c r="N437" s="486"/>
      <c r="O437" s="486"/>
      <c r="P437" s="486"/>
      <c r="Q437" s="486" t="s">
        <v>1873</v>
      </c>
      <c r="R437" s="486" t="s">
        <v>2325</v>
      </c>
      <c r="S437" s="486" t="s">
        <v>2326</v>
      </c>
    </row>
    <row r="438" spans="1:19" x14ac:dyDescent="0.2">
      <c r="A438" s="527">
        <v>91</v>
      </c>
      <c r="B438" s="405" t="s">
        <v>1942</v>
      </c>
      <c r="C438" s="405" t="s">
        <v>668</v>
      </c>
      <c r="D438" s="405" t="s">
        <v>1893</v>
      </c>
      <c r="E438" s="405" t="s">
        <v>557</v>
      </c>
      <c r="F438" s="405" t="s">
        <v>575</v>
      </c>
      <c r="G438" s="405" t="s">
        <v>1907</v>
      </c>
      <c r="H438" s="527">
        <v>27.86</v>
      </c>
      <c r="J438" s="405"/>
      <c r="K438" s="405"/>
      <c r="L438" s="405"/>
      <c r="M438" s="405"/>
      <c r="N438" s="405"/>
      <c r="O438" s="405"/>
      <c r="P438" s="405"/>
      <c r="Q438" s="405" t="s">
        <v>2491</v>
      </c>
      <c r="R438" s="405"/>
      <c r="S438" s="405"/>
    </row>
    <row r="439" spans="1:19" x14ac:dyDescent="0.2">
      <c r="A439" s="527">
        <v>95</v>
      </c>
      <c r="B439" s="405" t="s">
        <v>1891</v>
      </c>
      <c r="C439" s="405" t="s">
        <v>1892</v>
      </c>
      <c r="D439" s="405" t="s">
        <v>1893</v>
      </c>
      <c r="E439" s="405" t="s">
        <v>557</v>
      </c>
      <c r="F439" s="405" t="s">
        <v>626</v>
      </c>
      <c r="G439" s="405" t="s">
        <v>1894</v>
      </c>
      <c r="H439" s="527">
        <v>30.37</v>
      </c>
      <c r="J439" s="405"/>
      <c r="K439" s="405"/>
      <c r="L439" s="405"/>
      <c r="M439" s="405"/>
      <c r="N439" s="405"/>
      <c r="O439" s="405"/>
      <c r="P439" s="405"/>
      <c r="Q439" s="405" t="s">
        <v>2492</v>
      </c>
      <c r="R439" s="405"/>
      <c r="S439" s="405"/>
    </row>
    <row r="440" spans="1:19" x14ac:dyDescent="0.2">
      <c r="A440" s="527">
        <v>143</v>
      </c>
      <c r="B440" s="405" t="s">
        <v>138</v>
      </c>
      <c r="C440" s="405" t="s">
        <v>145</v>
      </c>
      <c r="D440" s="405" t="s">
        <v>1893</v>
      </c>
      <c r="E440" s="405" t="s">
        <v>557</v>
      </c>
      <c r="F440" s="405" t="s">
        <v>583</v>
      </c>
      <c r="G440" s="405" t="s">
        <v>1879</v>
      </c>
      <c r="H440" s="527">
        <v>30.47</v>
      </c>
      <c r="J440" s="405"/>
      <c r="K440" s="405"/>
      <c r="L440" s="405"/>
      <c r="M440" s="405"/>
      <c r="N440" s="405"/>
      <c r="O440" s="405"/>
      <c r="P440" s="405"/>
      <c r="Q440" s="405" t="s">
        <v>2493</v>
      </c>
      <c r="R440" s="405"/>
      <c r="S440" s="405"/>
    </row>
    <row r="441" spans="1:19" x14ac:dyDescent="0.2">
      <c r="A441" s="527">
        <v>85</v>
      </c>
      <c r="B441" s="405" t="s">
        <v>280</v>
      </c>
      <c r="C441" s="405" t="s">
        <v>278</v>
      </c>
      <c r="D441" s="405" t="s">
        <v>1893</v>
      </c>
      <c r="E441" s="405" t="s">
        <v>557</v>
      </c>
      <c r="F441" s="405" t="s">
        <v>558</v>
      </c>
      <c r="G441" s="405" t="s">
        <v>1888</v>
      </c>
      <c r="H441" s="527">
        <v>33</v>
      </c>
      <c r="J441" s="405"/>
      <c r="K441" s="405"/>
      <c r="L441" s="405"/>
      <c r="M441" s="405"/>
      <c r="N441" s="405"/>
      <c r="O441" s="405"/>
      <c r="P441" s="405"/>
      <c r="Q441" s="405" t="s">
        <v>2494</v>
      </c>
      <c r="R441" s="405"/>
      <c r="S441" s="405"/>
    </row>
    <row r="442" spans="1:19" x14ac:dyDescent="0.2">
      <c r="A442" s="527">
        <v>139</v>
      </c>
      <c r="B442" s="405" t="s">
        <v>595</v>
      </c>
      <c r="C442" s="405" t="s">
        <v>217</v>
      </c>
      <c r="D442" s="405" t="s">
        <v>1893</v>
      </c>
      <c r="E442" s="405" t="s">
        <v>557</v>
      </c>
      <c r="F442" s="405" t="s">
        <v>585</v>
      </c>
      <c r="G442" s="405" t="s">
        <v>2138</v>
      </c>
      <c r="H442" s="527">
        <v>33.43</v>
      </c>
      <c r="J442" s="405"/>
      <c r="K442" s="405"/>
      <c r="L442" s="405"/>
      <c r="M442" s="405"/>
      <c r="N442" s="405"/>
      <c r="O442" s="405"/>
      <c r="P442" s="405"/>
      <c r="Q442" s="405" t="s">
        <v>2495</v>
      </c>
      <c r="R442" s="405"/>
      <c r="S442" s="405"/>
    </row>
    <row r="443" spans="1:19" x14ac:dyDescent="0.2">
      <c r="A443" s="527">
        <v>140</v>
      </c>
      <c r="B443" s="405" t="s">
        <v>2267</v>
      </c>
      <c r="C443" s="405" t="s">
        <v>2268</v>
      </c>
      <c r="D443" s="405" t="s">
        <v>1893</v>
      </c>
      <c r="E443" s="405" t="s">
        <v>557</v>
      </c>
      <c r="F443" s="405" t="s">
        <v>614</v>
      </c>
      <c r="G443" s="405" t="s">
        <v>2132</v>
      </c>
      <c r="H443" s="527">
        <v>39.72</v>
      </c>
      <c r="J443" s="405"/>
      <c r="K443" s="405"/>
      <c r="L443" s="405"/>
      <c r="M443" s="405"/>
      <c r="N443" s="405"/>
      <c r="O443" s="405"/>
      <c r="P443" s="405"/>
      <c r="Q443" s="405" t="s">
        <v>2496</v>
      </c>
      <c r="R443" s="405"/>
      <c r="S443" s="405"/>
    </row>
    <row r="447" spans="1:19" x14ac:dyDescent="0.2">
      <c r="A447" s="486" t="s">
        <v>1866</v>
      </c>
      <c r="B447" s="486" t="s">
        <v>20</v>
      </c>
      <c r="C447" s="486" t="s">
        <v>1867</v>
      </c>
      <c r="D447" s="486" t="s">
        <v>554</v>
      </c>
      <c r="E447" s="486" t="s">
        <v>1804</v>
      </c>
      <c r="F447" s="486" t="s">
        <v>538</v>
      </c>
      <c r="G447" s="486" t="s">
        <v>1868</v>
      </c>
      <c r="J447" s="486"/>
      <c r="K447" s="486"/>
      <c r="L447" s="486"/>
      <c r="M447" s="486"/>
      <c r="N447" s="486"/>
      <c r="O447" s="486"/>
      <c r="P447" s="486"/>
    </row>
    <row r="448" spans="1:19" x14ac:dyDescent="0.2">
      <c r="A448" s="405" t="s">
        <v>52</v>
      </c>
      <c r="B448" s="405" t="s">
        <v>560</v>
      </c>
      <c r="C448" s="405" t="s">
        <v>1965</v>
      </c>
      <c r="D448" s="405" t="s">
        <v>7</v>
      </c>
      <c r="E448" s="405">
        <v>1</v>
      </c>
      <c r="F448" s="405" t="s">
        <v>1966</v>
      </c>
      <c r="G448" s="487">
        <v>16</v>
      </c>
      <c r="I448" s="407" t="s">
        <v>2304</v>
      </c>
      <c r="J448" s="405"/>
      <c r="K448" s="405"/>
      <c r="L448" s="405"/>
      <c r="M448" s="405"/>
      <c r="N448" s="405"/>
      <c r="O448" s="405"/>
      <c r="P448" s="487"/>
    </row>
    <row r="450" spans="1:19" x14ac:dyDescent="0.2">
      <c r="A450" s="486" t="s">
        <v>1872</v>
      </c>
      <c r="B450" s="486" t="s">
        <v>552</v>
      </c>
      <c r="C450" s="486" t="s">
        <v>553</v>
      </c>
      <c r="D450" s="486" t="s">
        <v>131</v>
      </c>
      <c r="E450" s="486" t="s">
        <v>276</v>
      </c>
      <c r="F450" s="486" t="s">
        <v>555</v>
      </c>
      <c r="G450" s="486" t="s">
        <v>813</v>
      </c>
      <c r="H450" s="486" t="s">
        <v>1873</v>
      </c>
      <c r="J450" s="486"/>
      <c r="K450" s="486"/>
      <c r="L450" s="486"/>
      <c r="M450" s="486"/>
      <c r="N450" s="486"/>
      <c r="O450" s="486"/>
      <c r="P450" s="486"/>
      <c r="Q450" s="486" t="s">
        <v>1873</v>
      </c>
      <c r="R450" s="486" t="s">
        <v>2325</v>
      </c>
      <c r="S450" s="486" t="s">
        <v>2326</v>
      </c>
    </row>
    <row r="451" spans="1:19" x14ac:dyDescent="0.2">
      <c r="A451" s="527">
        <v>5</v>
      </c>
      <c r="B451" s="405" t="s">
        <v>189</v>
      </c>
      <c r="C451" s="405" t="s">
        <v>431</v>
      </c>
      <c r="D451" s="405" t="s">
        <v>1881</v>
      </c>
      <c r="E451" s="405" t="s">
        <v>563</v>
      </c>
      <c r="F451" s="405" t="s">
        <v>2210</v>
      </c>
      <c r="G451" s="405" t="s">
        <v>2211</v>
      </c>
      <c r="H451" s="527">
        <v>25.28</v>
      </c>
      <c r="J451" s="405"/>
      <c r="K451" s="405"/>
      <c r="L451" s="405"/>
      <c r="M451" s="405"/>
      <c r="N451" s="405"/>
      <c r="O451" s="405"/>
      <c r="P451" s="405"/>
      <c r="Q451" s="405" t="s">
        <v>2497</v>
      </c>
      <c r="R451" s="405"/>
      <c r="S451" s="405"/>
    </row>
    <row r="452" spans="1:19" x14ac:dyDescent="0.2">
      <c r="A452" s="527">
        <v>114</v>
      </c>
      <c r="B452" s="405" t="s">
        <v>241</v>
      </c>
      <c r="C452" s="405" t="s">
        <v>198</v>
      </c>
      <c r="D452" s="405" t="s">
        <v>1881</v>
      </c>
      <c r="E452" s="405" t="s">
        <v>563</v>
      </c>
      <c r="F452" s="405" t="s">
        <v>2210</v>
      </c>
      <c r="G452" s="405" t="s">
        <v>2211</v>
      </c>
      <c r="H452" s="527">
        <v>25.29</v>
      </c>
      <c r="J452" s="405"/>
      <c r="K452" s="405"/>
      <c r="L452" s="405"/>
      <c r="M452" s="405"/>
      <c r="N452" s="405"/>
      <c r="O452" s="405"/>
      <c r="P452" s="405"/>
      <c r="Q452" s="405" t="s">
        <v>2498</v>
      </c>
      <c r="R452" s="405"/>
      <c r="S452" s="405"/>
    </row>
    <row r="453" spans="1:19" x14ac:dyDescent="0.2">
      <c r="A453" s="527">
        <v>113</v>
      </c>
      <c r="B453" s="405" t="s">
        <v>2239</v>
      </c>
      <c r="C453" s="405" t="s">
        <v>2240</v>
      </c>
      <c r="D453" s="405" t="s">
        <v>1881</v>
      </c>
      <c r="E453" s="405" t="s">
        <v>563</v>
      </c>
      <c r="F453" s="405" t="s">
        <v>653</v>
      </c>
      <c r="G453" s="405" t="s">
        <v>2029</v>
      </c>
      <c r="H453" s="527">
        <v>25.3</v>
      </c>
      <c r="J453" s="405"/>
      <c r="K453" s="405"/>
      <c r="L453" s="405"/>
      <c r="M453" s="405"/>
      <c r="N453" s="405"/>
      <c r="O453" s="405"/>
      <c r="P453" s="405"/>
      <c r="Q453" s="405" t="s">
        <v>2499</v>
      </c>
      <c r="R453" s="405"/>
      <c r="S453" s="405"/>
    </row>
    <row r="454" spans="1:19" x14ac:dyDescent="0.2">
      <c r="A454" s="527">
        <v>18</v>
      </c>
      <c r="B454" s="405" t="s">
        <v>755</v>
      </c>
      <c r="C454" s="405" t="s">
        <v>163</v>
      </c>
      <c r="D454" s="405" t="s">
        <v>1881</v>
      </c>
      <c r="E454" s="405" t="s">
        <v>563</v>
      </c>
      <c r="F454" s="405" t="s">
        <v>569</v>
      </c>
      <c r="G454" s="405" t="s">
        <v>2081</v>
      </c>
      <c r="H454" s="527">
        <v>25.59</v>
      </c>
      <c r="J454" s="405"/>
      <c r="K454" s="405"/>
      <c r="L454" s="405"/>
      <c r="M454" s="405"/>
      <c r="N454" s="405"/>
      <c r="O454" s="405"/>
      <c r="P454" s="405"/>
      <c r="Q454" s="405" t="s">
        <v>2500</v>
      </c>
      <c r="R454" s="405"/>
      <c r="S454" s="405"/>
    </row>
    <row r="455" spans="1:19" x14ac:dyDescent="0.2">
      <c r="A455" s="527">
        <v>119</v>
      </c>
      <c r="B455" s="405" t="s">
        <v>2095</v>
      </c>
      <c r="C455" s="405" t="s">
        <v>2096</v>
      </c>
      <c r="D455" s="405" t="s">
        <v>1881</v>
      </c>
      <c r="E455" s="405" t="s">
        <v>563</v>
      </c>
      <c r="F455" s="405" t="s">
        <v>583</v>
      </c>
      <c r="G455" s="405" t="s">
        <v>1879</v>
      </c>
      <c r="H455" s="527">
        <v>25.87</v>
      </c>
      <c r="J455" s="405"/>
      <c r="K455" s="405"/>
      <c r="L455" s="405"/>
      <c r="M455" s="405"/>
      <c r="N455" s="405"/>
      <c r="O455" s="405"/>
      <c r="P455" s="405"/>
      <c r="Q455" s="405" t="s">
        <v>2501</v>
      </c>
      <c r="R455" s="405"/>
      <c r="S455" s="405"/>
    </row>
    <row r="456" spans="1:19" x14ac:dyDescent="0.2">
      <c r="A456" s="527">
        <v>36</v>
      </c>
      <c r="B456" s="405" t="s">
        <v>230</v>
      </c>
      <c r="C456" s="405" t="s">
        <v>182</v>
      </c>
      <c r="D456" s="405" t="s">
        <v>1881</v>
      </c>
      <c r="E456" s="405" t="s">
        <v>563</v>
      </c>
      <c r="F456" s="405" t="s">
        <v>2210</v>
      </c>
      <c r="G456" s="405" t="s">
        <v>2211</v>
      </c>
      <c r="H456" s="527">
        <v>25.9</v>
      </c>
      <c r="J456" s="405"/>
      <c r="K456" s="405"/>
      <c r="L456" s="405"/>
      <c r="M456" s="405"/>
      <c r="N456" s="405"/>
      <c r="O456" s="405"/>
      <c r="P456" s="405"/>
      <c r="Q456" s="405" t="s">
        <v>2473</v>
      </c>
      <c r="R456" s="405"/>
      <c r="S456" s="405"/>
    </row>
    <row r="457" spans="1:19" x14ac:dyDescent="0.2">
      <c r="A457" s="527">
        <v>10</v>
      </c>
      <c r="B457" s="405" t="s">
        <v>2153</v>
      </c>
      <c r="C457" s="405" t="s">
        <v>2241</v>
      </c>
      <c r="D457" s="405" t="s">
        <v>1881</v>
      </c>
      <c r="E457" s="405" t="s">
        <v>563</v>
      </c>
      <c r="F457" s="405" t="s">
        <v>2210</v>
      </c>
      <c r="G457" s="405" t="s">
        <v>2211</v>
      </c>
      <c r="H457" s="527">
        <v>26.06</v>
      </c>
      <c r="J457" s="405"/>
      <c r="K457" s="405"/>
      <c r="L457" s="405"/>
      <c r="M457" s="405"/>
      <c r="N457" s="405"/>
      <c r="O457" s="405"/>
      <c r="P457" s="405"/>
      <c r="Q457" s="405" t="s">
        <v>2502</v>
      </c>
      <c r="R457" s="405"/>
      <c r="S457" s="405"/>
    </row>
    <row r="458" spans="1:19" x14ac:dyDescent="0.2">
      <c r="A458" s="527">
        <v>118</v>
      </c>
      <c r="B458" s="405" t="s">
        <v>213</v>
      </c>
      <c r="C458" s="405" t="s">
        <v>1902</v>
      </c>
      <c r="D458" s="405" t="s">
        <v>1881</v>
      </c>
      <c r="E458" s="405" t="s">
        <v>563</v>
      </c>
      <c r="F458" s="405" t="s">
        <v>1904</v>
      </c>
      <c r="G458" s="405" t="s">
        <v>1905</v>
      </c>
      <c r="H458" s="527">
        <v>26.21</v>
      </c>
      <c r="J458" s="405"/>
      <c r="K458" s="405"/>
      <c r="L458" s="405"/>
      <c r="M458" s="405"/>
      <c r="N458" s="405"/>
      <c r="O458" s="405"/>
      <c r="P458" s="405"/>
      <c r="Q458" s="405" t="s">
        <v>2503</v>
      </c>
      <c r="R458" s="405"/>
      <c r="S458" s="405"/>
    </row>
    <row r="459" spans="1:19" x14ac:dyDescent="0.2">
      <c r="A459" s="527">
        <v>16</v>
      </c>
      <c r="B459" s="405" t="s">
        <v>2504</v>
      </c>
      <c r="C459" s="405" t="s">
        <v>2505</v>
      </c>
      <c r="D459" s="405" t="s">
        <v>1881</v>
      </c>
      <c r="E459" s="405" t="s">
        <v>563</v>
      </c>
      <c r="F459" s="405" t="s">
        <v>2210</v>
      </c>
      <c r="G459" s="405" t="s">
        <v>2211</v>
      </c>
      <c r="H459" s="527">
        <v>26.3</v>
      </c>
      <c r="J459" s="405"/>
      <c r="K459" s="405"/>
      <c r="L459" s="405"/>
      <c r="M459" s="405"/>
      <c r="N459" s="405"/>
      <c r="O459" s="405"/>
      <c r="P459" s="405"/>
      <c r="Q459" s="405" t="s">
        <v>2506</v>
      </c>
      <c r="R459" s="405"/>
      <c r="S459" s="405"/>
    </row>
    <row r="460" spans="1:19" x14ac:dyDescent="0.2">
      <c r="A460" s="527">
        <v>35</v>
      </c>
      <c r="B460" s="405" t="s">
        <v>198</v>
      </c>
      <c r="C460" s="405" t="s">
        <v>646</v>
      </c>
      <c r="D460" s="405" t="s">
        <v>1881</v>
      </c>
      <c r="E460" s="405" t="s">
        <v>563</v>
      </c>
      <c r="F460" s="405" t="s">
        <v>597</v>
      </c>
      <c r="G460" s="405" t="s">
        <v>2280</v>
      </c>
      <c r="H460" s="527">
        <v>26.38</v>
      </c>
      <c r="J460" s="405"/>
      <c r="K460" s="405"/>
      <c r="L460" s="405"/>
      <c r="M460" s="405"/>
      <c r="N460" s="405"/>
      <c r="O460" s="405"/>
      <c r="P460" s="405"/>
      <c r="Q460" s="405" t="s">
        <v>2507</v>
      </c>
      <c r="R460" s="405"/>
      <c r="S460" s="405"/>
    </row>
    <row r="461" spans="1:19" x14ac:dyDescent="0.2">
      <c r="A461" s="527">
        <v>22</v>
      </c>
      <c r="B461" s="405" t="s">
        <v>228</v>
      </c>
      <c r="C461" s="405" t="s">
        <v>229</v>
      </c>
      <c r="D461" s="405" t="s">
        <v>1881</v>
      </c>
      <c r="E461" s="405" t="s">
        <v>563</v>
      </c>
      <c r="F461" s="405" t="s">
        <v>574</v>
      </c>
      <c r="G461" s="405" t="s">
        <v>1938</v>
      </c>
      <c r="H461" s="527">
        <v>26.88</v>
      </c>
      <c r="J461" s="405"/>
      <c r="K461" s="405"/>
      <c r="L461" s="405"/>
      <c r="M461" s="405"/>
      <c r="N461" s="405"/>
      <c r="O461" s="405"/>
      <c r="P461" s="405"/>
      <c r="Q461" s="405" t="s">
        <v>2508</v>
      </c>
      <c r="R461" s="405"/>
      <c r="S461" s="405"/>
    </row>
    <row r="462" spans="1:19" x14ac:dyDescent="0.2">
      <c r="A462" s="527">
        <v>30</v>
      </c>
      <c r="B462" s="405" t="s">
        <v>591</v>
      </c>
      <c r="C462" s="405" t="s">
        <v>503</v>
      </c>
      <c r="D462" s="405" t="s">
        <v>1881</v>
      </c>
      <c r="E462" s="405" t="s">
        <v>563</v>
      </c>
      <c r="F462" s="405" t="s">
        <v>574</v>
      </c>
      <c r="G462" s="405" t="s">
        <v>1938</v>
      </c>
      <c r="H462" s="527">
        <v>26.9</v>
      </c>
      <c r="J462" s="405"/>
      <c r="K462" s="405"/>
      <c r="L462" s="405"/>
      <c r="M462" s="405"/>
      <c r="N462" s="405"/>
      <c r="O462" s="405"/>
      <c r="P462" s="405"/>
      <c r="Q462" s="405" t="s">
        <v>2509</v>
      </c>
      <c r="R462" s="405"/>
      <c r="S462" s="405"/>
    </row>
    <row r="463" spans="1:19" x14ac:dyDescent="0.2">
      <c r="A463" s="527">
        <v>23</v>
      </c>
      <c r="B463" s="405" t="s">
        <v>193</v>
      </c>
      <c r="C463" s="405" t="s">
        <v>317</v>
      </c>
      <c r="D463" s="405" t="s">
        <v>1881</v>
      </c>
      <c r="E463" s="405" t="s">
        <v>563</v>
      </c>
      <c r="F463" s="405" t="s">
        <v>564</v>
      </c>
      <c r="G463" s="405" t="s">
        <v>2108</v>
      </c>
      <c r="H463" s="527">
        <v>27.34</v>
      </c>
      <c r="J463" s="405"/>
      <c r="K463" s="405"/>
      <c r="L463" s="405"/>
      <c r="M463" s="405"/>
      <c r="N463" s="405"/>
      <c r="O463" s="405"/>
      <c r="P463" s="405"/>
      <c r="Q463" s="405" t="s">
        <v>2510</v>
      </c>
      <c r="R463" s="405"/>
      <c r="S463" s="405"/>
    </row>
    <row r="464" spans="1:19" x14ac:dyDescent="0.2">
      <c r="A464" s="527">
        <v>117</v>
      </c>
      <c r="B464" s="405" t="s">
        <v>191</v>
      </c>
      <c r="C464" s="405" t="s">
        <v>612</v>
      </c>
      <c r="D464" s="405" t="s">
        <v>1881</v>
      </c>
      <c r="E464" s="405" t="s">
        <v>563</v>
      </c>
      <c r="F464" s="405" t="s">
        <v>575</v>
      </c>
      <c r="G464" s="405" t="s">
        <v>1907</v>
      </c>
      <c r="H464" s="527">
        <v>27.35</v>
      </c>
      <c r="J464" s="405"/>
      <c r="K464" s="405"/>
      <c r="L464" s="405"/>
      <c r="M464" s="405"/>
      <c r="N464" s="405"/>
      <c r="O464" s="405"/>
      <c r="P464" s="405"/>
      <c r="Q464" s="405" t="s">
        <v>2481</v>
      </c>
      <c r="R464" s="405"/>
      <c r="S464" s="405"/>
    </row>
    <row r="465" spans="1:19" x14ac:dyDescent="0.2">
      <c r="A465" s="527">
        <v>79</v>
      </c>
      <c r="B465" s="405" t="s">
        <v>2302</v>
      </c>
      <c r="C465" s="405" t="s">
        <v>2303</v>
      </c>
      <c r="D465" s="405" t="s">
        <v>1903</v>
      </c>
      <c r="E465" s="405" t="s">
        <v>563</v>
      </c>
      <c r="F465" s="405" t="s">
        <v>2210</v>
      </c>
      <c r="G465" s="405" t="s">
        <v>2211</v>
      </c>
      <c r="H465" s="527">
        <v>27.5</v>
      </c>
      <c r="J465" s="405"/>
      <c r="K465" s="405"/>
      <c r="L465" s="405"/>
      <c r="M465" s="405"/>
      <c r="N465" s="405"/>
      <c r="O465" s="405"/>
      <c r="P465" s="405"/>
      <c r="Q465" s="405" t="s">
        <v>2511</v>
      </c>
      <c r="R465" s="405"/>
      <c r="S465" s="405"/>
    </row>
    <row r="466" spans="1:19" x14ac:dyDescent="0.2">
      <c r="A466" s="527">
        <v>17</v>
      </c>
      <c r="B466" s="405" t="s">
        <v>2242</v>
      </c>
      <c r="C466" s="405" t="s">
        <v>163</v>
      </c>
      <c r="D466" s="405" t="s">
        <v>1881</v>
      </c>
      <c r="E466" s="405" t="s">
        <v>563</v>
      </c>
      <c r="F466" s="405" t="s">
        <v>2210</v>
      </c>
      <c r="G466" s="405" t="s">
        <v>2211</v>
      </c>
      <c r="H466" s="527">
        <v>28.4</v>
      </c>
      <c r="J466" s="405"/>
      <c r="K466" s="405"/>
      <c r="L466" s="405"/>
      <c r="M466" s="405"/>
      <c r="N466" s="405"/>
      <c r="O466" s="405"/>
      <c r="P466" s="405"/>
      <c r="Q466" s="405" t="s">
        <v>2487</v>
      </c>
      <c r="R466" s="405"/>
      <c r="S466" s="405"/>
    </row>
    <row r="470" spans="1:19" x14ac:dyDescent="0.2">
      <c r="A470" s="486" t="s">
        <v>1866</v>
      </c>
      <c r="B470" s="486" t="s">
        <v>20</v>
      </c>
      <c r="C470" s="486" t="s">
        <v>1867</v>
      </c>
      <c r="D470" s="486" t="s">
        <v>554</v>
      </c>
      <c r="E470" s="486" t="s">
        <v>1804</v>
      </c>
      <c r="F470" s="486" t="s">
        <v>538</v>
      </c>
      <c r="G470" s="486" t="s">
        <v>1868</v>
      </c>
      <c r="J470" s="486"/>
      <c r="K470" s="486"/>
      <c r="L470" s="486"/>
      <c r="M470" s="486"/>
      <c r="N470" s="486"/>
      <c r="O470" s="486"/>
      <c r="P470" s="486"/>
    </row>
    <row r="471" spans="1:19" x14ac:dyDescent="0.2">
      <c r="A471" s="405" t="s">
        <v>51</v>
      </c>
      <c r="B471" s="405" t="s">
        <v>560</v>
      </c>
      <c r="C471" s="405" t="s">
        <v>1967</v>
      </c>
      <c r="D471" s="405" t="s">
        <v>23</v>
      </c>
      <c r="E471" s="405">
        <v>1</v>
      </c>
      <c r="F471" s="405" t="s">
        <v>1968</v>
      </c>
      <c r="G471" s="487">
        <v>11</v>
      </c>
      <c r="J471" s="405"/>
      <c r="K471" s="405"/>
      <c r="L471" s="405"/>
      <c r="M471" s="405"/>
      <c r="N471" s="405"/>
      <c r="O471" s="405"/>
      <c r="P471" s="487"/>
    </row>
    <row r="473" spans="1:19" x14ac:dyDescent="0.2">
      <c r="A473" s="486" t="s">
        <v>1872</v>
      </c>
      <c r="B473" s="486" t="s">
        <v>552</v>
      </c>
      <c r="C473" s="486" t="s">
        <v>553</v>
      </c>
      <c r="D473" s="486" t="s">
        <v>131</v>
      </c>
      <c r="E473" s="486" t="s">
        <v>276</v>
      </c>
      <c r="F473" s="486" t="s">
        <v>555</v>
      </c>
      <c r="G473" s="486" t="s">
        <v>813</v>
      </c>
      <c r="H473" s="486" t="s">
        <v>1873</v>
      </c>
      <c r="J473" s="486"/>
      <c r="K473" s="486"/>
      <c r="L473" s="486"/>
      <c r="M473" s="486"/>
      <c r="N473" s="486"/>
      <c r="O473" s="486"/>
      <c r="P473" s="486"/>
      <c r="Q473" s="486" t="s">
        <v>1873</v>
      </c>
      <c r="R473" s="486" t="s">
        <v>2325</v>
      </c>
      <c r="S473" s="486" t="s">
        <v>2326</v>
      </c>
    </row>
    <row r="474" spans="1:19" x14ac:dyDescent="0.2">
      <c r="A474" s="527">
        <v>112</v>
      </c>
      <c r="B474" s="405" t="s">
        <v>466</v>
      </c>
      <c r="C474" s="405" t="s">
        <v>2202</v>
      </c>
      <c r="D474" s="405" t="s">
        <v>1881</v>
      </c>
      <c r="E474" s="405" t="s">
        <v>557</v>
      </c>
      <c r="F474" s="405" t="s">
        <v>574</v>
      </c>
      <c r="G474" s="405" t="s">
        <v>1938</v>
      </c>
      <c r="H474" s="527">
        <v>0</v>
      </c>
      <c r="J474" s="405"/>
      <c r="K474" s="405"/>
      <c r="L474" s="405"/>
      <c r="M474" s="405"/>
      <c r="N474" s="405"/>
      <c r="O474" s="405"/>
      <c r="P474" s="405"/>
      <c r="Q474" s="405" t="s">
        <v>1928</v>
      </c>
      <c r="R474" s="405"/>
      <c r="S474" s="405"/>
    </row>
    <row r="475" spans="1:19" x14ac:dyDescent="0.2">
      <c r="A475" s="527">
        <v>34</v>
      </c>
      <c r="B475" s="405" t="s">
        <v>243</v>
      </c>
      <c r="C475" s="405" t="s">
        <v>586</v>
      </c>
      <c r="D475" s="405" t="s">
        <v>1881</v>
      </c>
      <c r="E475" s="405" t="s">
        <v>557</v>
      </c>
      <c r="F475" s="405" t="s">
        <v>587</v>
      </c>
      <c r="G475" s="405" t="s">
        <v>2139</v>
      </c>
      <c r="H475" s="527">
        <v>22.48</v>
      </c>
      <c r="J475" s="405"/>
      <c r="K475" s="405"/>
      <c r="L475" s="405"/>
      <c r="M475" s="405"/>
      <c r="N475" s="405"/>
      <c r="O475" s="405"/>
      <c r="P475" s="405"/>
      <c r="Q475" s="405" t="s">
        <v>2512</v>
      </c>
      <c r="R475" s="405"/>
      <c r="S475" s="405"/>
    </row>
    <row r="476" spans="1:19" x14ac:dyDescent="0.2">
      <c r="A476" s="527">
        <v>116</v>
      </c>
      <c r="B476" s="405" t="s">
        <v>445</v>
      </c>
      <c r="C476" s="405" t="s">
        <v>446</v>
      </c>
      <c r="D476" s="405" t="s">
        <v>1881</v>
      </c>
      <c r="E476" s="405" t="s">
        <v>557</v>
      </c>
      <c r="F476" s="405" t="s">
        <v>575</v>
      </c>
      <c r="G476" s="405" t="s">
        <v>1907</v>
      </c>
      <c r="H476" s="527">
        <v>22.49</v>
      </c>
      <c r="J476" s="405"/>
      <c r="K476" s="405"/>
      <c r="L476" s="405"/>
      <c r="M476" s="405"/>
      <c r="N476" s="405"/>
      <c r="O476" s="405"/>
      <c r="P476" s="405"/>
      <c r="Q476" s="405" t="s">
        <v>2513</v>
      </c>
      <c r="R476" s="405"/>
      <c r="S476" s="405"/>
    </row>
    <row r="477" spans="1:19" x14ac:dyDescent="0.2">
      <c r="A477" s="527">
        <v>40</v>
      </c>
      <c r="B477" s="405" t="s">
        <v>185</v>
      </c>
      <c r="C477" s="405" t="s">
        <v>186</v>
      </c>
      <c r="D477" s="405" t="s">
        <v>1881</v>
      </c>
      <c r="E477" s="405" t="s">
        <v>557</v>
      </c>
      <c r="F477" s="405" t="s">
        <v>583</v>
      </c>
      <c r="G477" s="405" t="s">
        <v>1879</v>
      </c>
      <c r="H477" s="527">
        <v>22.57</v>
      </c>
      <c r="J477" s="405"/>
      <c r="K477" s="405"/>
      <c r="L477" s="405"/>
      <c r="M477" s="405"/>
      <c r="N477" s="405"/>
      <c r="O477" s="405"/>
      <c r="P477" s="405"/>
      <c r="Q477" s="405" t="s">
        <v>2514</v>
      </c>
      <c r="R477" s="405"/>
      <c r="S477" s="405"/>
    </row>
    <row r="478" spans="1:19" x14ac:dyDescent="0.2">
      <c r="A478" s="527">
        <v>115</v>
      </c>
      <c r="B478" s="405" t="s">
        <v>439</v>
      </c>
      <c r="C478" s="405" t="s">
        <v>2203</v>
      </c>
      <c r="D478" s="405" t="s">
        <v>1881</v>
      </c>
      <c r="E478" s="405" t="s">
        <v>557</v>
      </c>
      <c r="F478" s="405" t="s">
        <v>583</v>
      </c>
      <c r="G478" s="405" t="s">
        <v>1879</v>
      </c>
      <c r="H478" s="527">
        <v>22.71</v>
      </c>
      <c r="J478" s="405"/>
      <c r="K478" s="405"/>
      <c r="L478" s="405"/>
      <c r="M478" s="405"/>
      <c r="N478" s="405"/>
      <c r="O478" s="405"/>
      <c r="P478" s="405"/>
      <c r="Q478" s="405" t="s">
        <v>2515</v>
      </c>
      <c r="R478" s="405"/>
      <c r="S478" s="405"/>
    </row>
    <row r="479" spans="1:19" x14ac:dyDescent="0.2">
      <c r="A479" s="527">
        <v>37</v>
      </c>
      <c r="B479" s="405" t="s">
        <v>298</v>
      </c>
      <c r="C479" s="405" t="s">
        <v>521</v>
      </c>
      <c r="D479" s="405" t="s">
        <v>1881</v>
      </c>
      <c r="E479" s="405" t="s">
        <v>557</v>
      </c>
      <c r="F479" s="405" t="s">
        <v>574</v>
      </c>
      <c r="G479" s="405" t="s">
        <v>1938</v>
      </c>
      <c r="H479" s="527">
        <v>22.97</v>
      </c>
      <c r="J479" s="405"/>
      <c r="K479" s="405"/>
      <c r="L479" s="405"/>
      <c r="M479" s="405"/>
      <c r="N479" s="405"/>
      <c r="O479" s="405"/>
      <c r="P479" s="405"/>
      <c r="Q479" s="405" t="s">
        <v>2516</v>
      </c>
      <c r="R479" s="405"/>
      <c r="S479" s="405"/>
    </row>
    <row r="480" spans="1:19" x14ac:dyDescent="0.2">
      <c r="A480" s="527">
        <v>27</v>
      </c>
      <c r="B480" s="405" t="s">
        <v>2281</v>
      </c>
      <c r="C480" s="405" t="s">
        <v>2282</v>
      </c>
      <c r="D480" s="405" t="s">
        <v>1881</v>
      </c>
      <c r="E480" s="405" t="s">
        <v>557</v>
      </c>
      <c r="F480" s="405" t="s">
        <v>574</v>
      </c>
      <c r="G480" s="405" t="s">
        <v>1938</v>
      </c>
      <c r="H480" s="527">
        <v>24.2</v>
      </c>
      <c r="J480" s="405"/>
      <c r="K480" s="405"/>
      <c r="L480" s="405"/>
      <c r="M480" s="405"/>
      <c r="N480" s="405"/>
      <c r="O480" s="405"/>
      <c r="P480" s="405"/>
      <c r="Q480" s="405" t="s">
        <v>2517</v>
      </c>
      <c r="R480" s="405"/>
      <c r="S480" s="405"/>
    </row>
    <row r="481" spans="1:19" x14ac:dyDescent="0.2">
      <c r="A481" s="527">
        <v>9</v>
      </c>
      <c r="B481" s="405" t="s">
        <v>144</v>
      </c>
      <c r="C481" s="405" t="s">
        <v>148</v>
      </c>
      <c r="D481" s="405" t="s">
        <v>1881</v>
      </c>
      <c r="E481" s="405" t="s">
        <v>557</v>
      </c>
      <c r="F481" s="405" t="s">
        <v>575</v>
      </c>
      <c r="G481" s="405" t="s">
        <v>1907</v>
      </c>
      <c r="H481" s="527">
        <v>24.49</v>
      </c>
      <c r="J481" s="405"/>
      <c r="K481" s="405"/>
      <c r="L481" s="405"/>
      <c r="M481" s="405"/>
      <c r="N481" s="405"/>
      <c r="O481" s="405"/>
      <c r="P481" s="405"/>
      <c r="Q481" s="405" t="s">
        <v>2518</v>
      </c>
      <c r="R481" s="405"/>
      <c r="S481" s="405"/>
    </row>
    <row r="482" spans="1:19" x14ac:dyDescent="0.2">
      <c r="A482" s="527">
        <v>41</v>
      </c>
      <c r="B482" s="405" t="s">
        <v>783</v>
      </c>
      <c r="C482" s="405" t="s">
        <v>784</v>
      </c>
      <c r="D482" s="405" t="s">
        <v>1881</v>
      </c>
      <c r="E482" s="405" t="s">
        <v>557</v>
      </c>
      <c r="F482" s="405" t="s">
        <v>575</v>
      </c>
      <c r="G482" s="405" t="s">
        <v>1907</v>
      </c>
      <c r="H482" s="527">
        <v>24.79</v>
      </c>
      <c r="J482" s="405"/>
      <c r="K482" s="405"/>
      <c r="L482" s="405"/>
      <c r="M482" s="405"/>
      <c r="N482" s="405"/>
      <c r="O482" s="405"/>
      <c r="P482" s="405"/>
      <c r="Q482" s="405" t="s">
        <v>2519</v>
      </c>
      <c r="R482" s="405"/>
      <c r="S482" s="405"/>
    </row>
    <row r="483" spans="1:19" x14ac:dyDescent="0.2">
      <c r="A483" s="527">
        <v>129</v>
      </c>
      <c r="B483" s="405" t="s">
        <v>2235</v>
      </c>
      <c r="C483" s="405" t="s">
        <v>2236</v>
      </c>
      <c r="D483" s="405" t="s">
        <v>1876</v>
      </c>
      <c r="E483" s="405" t="s">
        <v>557</v>
      </c>
      <c r="F483" s="405" t="s">
        <v>2210</v>
      </c>
      <c r="G483" s="405" t="s">
        <v>2211</v>
      </c>
      <c r="H483" s="527">
        <v>24.8</v>
      </c>
      <c r="J483" s="405"/>
      <c r="K483" s="405"/>
      <c r="L483" s="405"/>
      <c r="M483" s="405"/>
      <c r="N483" s="405"/>
      <c r="O483" s="405"/>
      <c r="P483" s="405"/>
      <c r="Q483" s="405" t="s">
        <v>2520</v>
      </c>
      <c r="R483" s="405"/>
      <c r="S483" s="405"/>
    </row>
    <row r="484" spans="1:19" x14ac:dyDescent="0.2">
      <c r="A484" s="527">
        <v>7</v>
      </c>
      <c r="B484" s="405" t="s">
        <v>146</v>
      </c>
      <c r="C484" s="405" t="s">
        <v>2140</v>
      </c>
      <c r="D484" s="405" t="s">
        <v>1881</v>
      </c>
      <c r="E484" s="405" t="s">
        <v>557</v>
      </c>
      <c r="F484" s="405" t="s">
        <v>558</v>
      </c>
      <c r="G484" s="405" t="s">
        <v>1888</v>
      </c>
      <c r="H484" s="527">
        <v>29</v>
      </c>
      <c r="J484" s="405"/>
      <c r="K484" s="405"/>
      <c r="L484" s="405"/>
      <c r="M484" s="405"/>
      <c r="N484" s="405"/>
      <c r="O484" s="405"/>
      <c r="P484" s="405"/>
      <c r="Q484" s="405" t="s">
        <v>2521</v>
      </c>
      <c r="R484" s="405"/>
      <c r="S484" s="405"/>
    </row>
    <row r="488" spans="1:19" x14ac:dyDescent="0.2">
      <c r="A488" s="486" t="s">
        <v>1866</v>
      </c>
      <c r="B488" s="486" t="s">
        <v>20</v>
      </c>
      <c r="C488" s="486" t="s">
        <v>1867</v>
      </c>
      <c r="D488" s="486" t="s">
        <v>554</v>
      </c>
      <c r="E488" s="486" t="s">
        <v>1804</v>
      </c>
      <c r="F488" s="486" t="s">
        <v>538</v>
      </c>
      <c r="G488" s="486" t="s">
        <v>1868</v>
      </c>
      <c r="J488" s="486"/>
      <c r="K488" s="486"/>
      <c r="L488" s="486"/>
      <c r="M488" s="486"/>
      <c r="N488" s="486"/>
      <c r="O488" s="486"/>
      <c r="P488" s="486"/>
    </row>
    <row r="489" spans="1:19" x14ac:dyDescent="0.2">
      <c r="A489" s="405" t="s">
        <v>50</v>
      </c>
      <c r="B489" s="405" t="s">
        <v>568</v>
      </c>
      <c r="C489" s="405" t="s">
        <v>1969</v>
      </c>
      <c r="D489" s="405" t="s">
        <v>23</v>
      </c>
      <c r="E489" s="405">
        <v>1</v>
      </c>
      <c r="F489" s="405" t="s">
        <v>1970</v>
      </c>
      <c r="G489" s="487">
        <v>4</v>
      </c>
      <c r="J489" s="405"/>
      <c r="K489" s="405"/>
      <c r="L489" s="405"/>
      <c r="M489" s="405"/>
      <c r="N489" s="405"/>
      <c r="O489" s="405"/>
      <c r="P489" s="487"/>
    </row>
    <row r="491" spans="1:19" x14ac:dyDescent="0.2">
      <c r="A491" s="486" t="s">
        <v>1872</v>
      </c>
      <c r="B491" s="486" t="s">
        <v>552</v>
      </c>
      <c r="C491" s="486" t="s">
        <v>553</v>
      </c>
      <c r="D491" s="486" t="s">
        <v>131</v>
      </c>
      <c r="E491" s="486" t="s">
        <v>276</v>
      </c>
      <c r="F491" s="486" t="s">
        <v>555</v>
      </c>
      <c r="G491" s="486" t="s">
        <v>813</v>
      </c>
      <c r="H491" s="486" t="s">
        <v>1873</v>
      </c>
      <c r="J491" s="486"/>
      <c r="K491" s="486"/>
      <c r="L491" s="486"/>
      <c r="M491" s="486"/>
      <c r="N491" s="486"/>
      <c r="O491" s="486"/>
      <c r="P491" s="486"/>
      <c r="Q491" s="486" t="s">
        <v>1873</v>
      </c>
      <c r="R491" s="486" t="s">
        <v>2325</v>
      </c>
      <c r="S491" s="486" t="s">
        <v>2326</v>
      </c>
    </row>
    <row r="492" spans="1:19" x14ac:dyDescent="0.2">
      <c r="A492" s="527">
        <v>212</v>
      </c>
      <c r="B492" s="405" t="s">
        <v>632</v>
      </c>
      <c r="C492" s="405" t="s">
        <v>254</v>
      </c>
      <c r="D492" s="405" t="s">
        <v>1881</v>
      </c>
      <c r="E492" s="405" t="s">
        <v>557</v>
      </c>
      <c r="F492" s="405" t="s">
        <v>574</v>
      </c>
      <c r="G492" s="405" t="s">
        <v>1938</v>
      </c>
      <c r="H492" s="405" t="s">
        <v>2243</v>
      </c>
      <c r="J492" s="405"/>
      <c r="K492" s="405"/>
      <c r="L492" s="405"/>
      <c r="M492" s="405"/>
      <c r="N492" s="405"/>
      <c r="O492" s="405"/>
      <c r="P492" s="405"/>
      <c r="Q492" s="405" t="s">
        <v>2243</v>
      </c>
      <c r="R492" s="405"/>
      <c r="S492" s="405"/>
    </row>
    <row r="493" spans="1:19" x14ac:dyDescent="0.2">
      <c r="A493" s="527">
        <v>213</v>
      </c>
      <c r="B493" s="405" t="s">
        <v>134</v>
      </c>
      <c r="C493" s="405" t="s">
        <v>2141</v>
      </c>
      <c r="D493" s="405" t="s">
        <v>1881</v>
      </c>
      <c r="E493" s="405" t="s">
        <v>557</v>
      </c>
      <c r="F493" s="405" t="s">
        <v>558</v>
      </c>
      <c r="G493" s="405" t="s">
        <v>1888</v>
      </c>
      <c r="H493" s="405" t="s">
        <v>2142</v>
      </c>
      <c r="J493" s="405"/>
      <c r="K493" s="405"/>
      <c r="L493" s="405"/>
      <c r="M493" s="405"/>
      <c r="N493" s="405"/>
      <c r="O493" s="405"/>
      <c r="P493" s="405"/>
      <c r="Q493" s="405" t="s">
        <v>2142</v>
      </c>
      <c r="R493" s="405"/>
      <c r="S493" s="405"/>
    </row>
    <row r="494" spans="1:19" x14ac:dyDescent="0.2">
      <c r="A494" s="527">
        <v>210</v>
      </c>
      <c r="B494" s="405" t="s">
        <v>167</v>
      </c>
      <c r="C494" s="405" t="s">
        <v>305</v>
      </c>
      <c r="D494" s="405" t="s">
        <v>1881</v>
      </c>
      <c r="E494" s="405" t="s">
        <v>557</v>
      </c>
      <c r="F494" s="405" t="s">
        <v>583</v>
      </c>
      <c r="G494" s="405" t="s">
        <v>1879</v>
      </c>
      <c r="H494" s="405" t="s">
        <v>2283</v>
      </c>
      <c r="J494" s="405"/>
      <c r="K494" s="405"/>
      <c r="L494" s="405"/>
      <c r="M494" s="405"/>
      <c r="N494" s="405"/>
      <c r="O494" s="405"/>
      <c r="P494" s="405"/>
      <c r="Q494" s="405" t="s">
        <v>2283</v>
      </c>
      <c r="R494" s="405"/>
      <c r="S494" s="405"/>
    </row>
    <row r="495" spans="1:19" x14ac:dyDescent="0.2">
      <c r="A495" s="527">
        <v>211</v>
      </c>
      <c r="B495" s="405" t="s">
        <v>147</v>
      </c>
      <c r="C495" s="405" t="s">
        <v>668</v>
      </c>
      <c r="D495" s="405" t="s">
        <v>1881</v>
      </c>
      <c r="E495" s="405" t="s">
        <v>557</v>
      </c>
      <c r="F495" s="405" t="s">
        <v>575</v>
      </c>
      <c r="G495" s="405" t="s">
        <v>1907</v>
      </c>
      <c r="H495" s="405" t="s">
        <v>1971</v>
      </c>
      <c r="J495" s="405"/>
      <c r="K495" s="405"/>
      <c r="L495" s="405"/>
      <c r="M495" s="405"/>
      <c r="N495" s="405"/>
      <c r="O495" s="405"/>
      <c r="P495" s="405"/>
      <c r="Q495" s="405" t="s">
        <v>1971</v>
      </c>
      <c r="R495" s="405"/>
      <c r="S495" s="405"/>
    </row>
    <row r="499" spans="1:19" x14ac:dyDescent="0.2">
      <c r="A499" s="486" t="s">
        <v>1866</v>
      </c>
      <c r="B499" s="486" t="s">
        <v>20</v>
      </c>
      <c r="C499" s="486" t="s">
        <v>1867</v>
      </c>
      <c r="D499" s="486" t="s">
        <v>554</v>
      </c>
      <c r="E499" s="486" t="s">
        <v>1804</v>
      </c>
      <c r="F499" s="486" t="s">
        <v>538</v>
      </c>
      <c r="G499" s="486" t="s">
        <v>1868</v>
      </c>
      <c r="J499" s="486"/>
      <c r="K499" s="486"/>
      <c r="L499" s="486"/>
      <c r="M499" s="486"/>
      <c r="N499" s="486"/>
      <c r="O499" s="486"/>
      <c r="P499" s="486"/>
    </row>
    <row r="500" spans="1:19" x14ac:dyDescent="0.2">
      <c r="A500" s="405" t="s">
        <v>49</v>
      </c>
      <c r="B500" s="405" t="s">
        <v>568</v>
      </c>
      <c r="C500" s="405" t="s">
        <v>1972</v>
      </c>
      <c r="D500" s="405" t="s">
        <v>1885</v>
      </c>
      <c r="E500" s="405">
        <v>1</v>
      </c>
      <c r="F500" s="405" t="s">
        <v>1973</v>
      </c>
      <c r="G500" s="487">
        <v>6</v>
      </c>
      <c r="J500" s="405"/>
      <c r="K500" s="405"/>
      <c r="L500" s="405"/>
      <c r="M500" s="405"/>
      <c r="N500" s="405"/>
      <c r="O500" s="405"/>
      <c r="P500" s="487"/>
    </row>
    <row r="502" spans="1:19" x14ac:dyDescent="0.2">
      <c r="A502" s="486" t="s">
        <v>1872</v>
      </c>
      <c r="B502" s="486" t="s">
        <v>552</v>
      </c>
      <c r="C502" s="486" t="s">
        <v>553</v>
      </c>
      <c r="D502" s="486" t="s">
        <v>131</v>
      </c>
      <c r="E502" s="486" t="s">
        <v>276</v>
      </c>
      <c r="F502" s="486" t="s">
        <v>555</v>
      </c>
      <c r="G502" s="486" t="s">
        <v>813</v>
      </c>
      <c r="H502" s="486" t="s">
        <v>1873</v>
      </c>
      <c r="J502" s="486"/>
      <c r="K502" s="486"/>
      <c r="L502" s="486"/>
      <c r="M502" s="486"/>
      <c r="N502" s="486"/>
      <c r="O502" s="486"/>
      <c r="P502" s="486"/>
      <c r="Q502" s="486" t="s">
        <v>1873</v>
      </c>
      <c r="R502" s="486" t="s">
        <v>2325</v>
      </c>
      <c r="S502" s="486" t="s">
        <v>2326</v>
      </c>
    </row>
    <row r="503" spans="1:19" x14ac:dyDescent="0.2">
      <c r="A503" s="527">
        <v>202</v>
      </c>
      <c r="B503" s="405" t="s">
        <v>378</v>
      </c>
      <c r="C503" s="405" t="s">
        <v>379</v>
      </c>
      <c r="D503" s="405" t="s">
        <v>1876</v>
      </c>
      <c r="E503" s="405" t="s">
        <v>557</v>
      </c>
      <c r="F503" s="405" t="s">
        <v>564</v>
      </c>
      <c r="G503" s="405" t="s">
        <v>2108</v>
      </c>
      <c r="H503" s="405" t="s">
        <v>2143</v>
      </c>
      <c r="J503" s="405"/>
      <c r="K503" s="405"/>
      <c r="L503" s="405"/>
      <c r="M503" s="405"/>
      <c r="N503" s="405"/>
      <c r="O503" s="405"/>
      <c r="P503" s="405"/>
      <c r="Q503" s="405" t="s">
        <v>2143</v>
      </c>
      <c r="R503" s="405"/>
      <c r="S503" s="405"/>
    </row>
    <row r="504" spans="1:19" x14ac:dyDescent="0.2">
      <c r="A504" s="527">
        <v>214</v>
      </c>
      <c r="B504" s="405" t="s">
        <v>405</v>
      </c>
      <c r="C504" s="405" t="s">
        <v>406</v>
      </c>
      <c r="D504" s="405" t="s">
        <v>1876</v>
      </c>
      <c r="E504" s="405" t="s">
        <v>557</v>
      </c>
      <c r="F504" s="405" t="s">
        <v>564</v>
      </c>
      <c r="G504" s="405" t="s">
        <v>2108</v>
      </c>
      <c r="H504" s="405" t="s">
        <v>2144</v>
      </c>
      <c r="J504" s="405"/>
      <c r="K504" s="405"/>
      <c r="L504" s="405"/>
      <c r="M504" s="405"/>
      <c r="N504" s="405"/>
      <c r="O504" s="405"/>
      <c r="P504" s="405"/>
      <c r="Q504" s="405" t="s">
        <v>2144</v>
      </c>
      <c r="R504" s="405"/>
      <c r="S504" s="405"/>
    </row>
    <row r="505" spans="1:19" x14ac:dyDescent="0.2">
      <c r="A505" s="527">
        <v>216</v>
      </c>
      <c r="B505" s="405" t="s">
        <v>2262</v>
      </c>
      <c r="C505" s="405" t="s">
        <v>2284</v>
      </c>
      <c r="D505" s="405" t="s">
        <v>1876</v>
      </c>
      <c r="E505" s="405" t="s">
        <v>557</v>
      </c>
      <c r="F505" s="405" t="s">
        <v>608</v>
      </c>
      <c r="G505" s="405" t="s">
        <v>1974</v>
      </c>
      <c r="H505" s="405" t="s">
        <v>2285</v>
      </c>
      <c r="J505" s="405"/>
      <c r="K505" s="405"/>
      <c r="L505" s="405"/>
      <c r="M505" s="405"/>
      <c r="N505" s="405"/>
      <c r="O505" s="405"/>
      <c r="P505" s="405"/>
      <c r="Q505" s="405" t="s">
        <v>2285</v>
      </c>
      <c r="R505" s="405"/>
      <c r="S505" s="405"/>
    </row>
    <row r="506" spans="1:19" x14ac:dyDescent="0.2">
      <c r="A506" s="527">
        <v>215</v>
      </c>
      <c r="B506" s="405" t="s">
        <v>256</v>
      </c>
      <c r="C506" s="405" t="s">
        <v>351</v>
      </c>
      <c r="D506" s="405" t="s">
        <v>1876</v>
      </c>
      <c r="E506" s="405" t="s">
        <v>557</v>
      </c>
      <c r="F506" s="405" t="s">
        <v>608</v>
      </c>
      <c r="G506" s="405" t="s">
        <v>1974</v>
      </c>
      <c r="H506" s="405" t="s">
        <v>1975</v>
      </c>
      <c r="J506" s="405"/>
      <c r="K506" s="405"/>
      <c r="L506" s="405"/>
      <c r="M506" s="405"/>
      <c r="N506" s="405"/>
      <c r="O506" s="405"/>
      <c r="P506" s="405"/>
      <c r="Q506" s="405" t="s">
        <v>1975</v>
      </c>
      <c r="R506" s="405"/>
      <c r="S506" s="405"/>
    </row>
    <row r="507" spans="1:19" x14ac:dyDescent="0.2">
      <c r="A507" s="527">
        <v>217</v>
      </c>
      <c r="B507" s="405" t="s">
        <v>327</v>
      </c>
      <c r="C507" s="405" t="s">
        <v>149</v>
      </c>
      <c r="D507" s="405" t="s">
        <v>1876</v>
      </c>
      <c r="E507" s="405" t="s">
        <v>557</v>
      </c>
      <c r="F507" s="405" t="s">
        <v>575</v>
      </c>
      <c r="G507" s="405" t="s">
        <v>1907</v>
      </c>
      <c r="H507" s="405" t="s">
        <v>2244</v>
      </c>
      <c r="J507" s="405"/>
      <c r="K507" s="405"/>
      <c r="L507" s="405"/>
      <c r="M507" s="405"/>
      <c r="N507" s="405"/>
      <c r="O507" s="405"/>
      <c r="P507" s="405"/>
      <c r="Q507" s="405" t="s">
        <v>2244</v>
      </c>
      <c r="R507" s="405"/>
      <c r="S507" s="405"/>
    </row>
    <row r="508" spans="1:19" x14ac:dyDescent="0.2">
      <c r="A508" s="527">
        <v>198</v>
      </c>
      <c r="B508" s="405" t="s">
        <v>698</v>
      </c>
      <c r="C508" s="405" t="s">
        <v>699</v>
      </c>
      <c r="D508" s="405" t="s">
        <v>1876</v>
      </c>
      <c r="E508" s="405" t="s">
        <v>557</v>
      </c>
      <c r="F508" s="405" t="s">
        <v>574</v>
      </c>
      <c r="G508" s="405" t="s">
        <v>1938</v>
      </c>
      <c r="H508" s="405" t="s">
        <v>1976</v>
      </c>
      <c r="J508" s="405"/>
      <c r="K508" s="405"/>
      <c r="L508" s="405"/>
      <c r="M508" s="405"/>
      <c r="N508" s="405"/>
      <c r="O508" s="405"/>
      <c r="P508" s="405"/>
      <c r="Q508" s="405" t="s">
        <v>1976</v>
      </c>
      <c r="R508" s="405"/>
      <c r="S508" s="405"/>
    </row>
    <row r="512" spans="1:19" x14ac:dyDescent="0.2">
      <c r="A512" s="486" t="s">
        <v>1866</v>
      </c>
      <c r="B512" s="486" t="s">
        <v>20</v>
      </c>
      <c r="C512" s="486" t="s">
        <v>1867</v>
      </c>
      <c r="D512" s="486" t="s">
        <v>554</v>
      </c>
      <c r="E512" s="486" t="s">
        <v>1804</v>
      </c>
      <c r="F512" s="486" t="s">
        <v>538</v>
      </c>
      <c r="G512" s="486" t="s">
        <v>1868</v>
      </c>
      <c r="J512" s="486"/>
      <c r="K512" s="486"/>
      <c r="L512" s="486"/>
      <c r="M512" s="486"/>
      <c r="N512" s="486"/>
      <c r="O512" s="486"/>
      <c r="P512" s="486"/>
    </row>
    <row r="513" spans="1:19" x14ac:dyDescent="0.2">
      <c r="A513" s="405" t="s">
        <v>48</v>
      </c>
      <c r="B513" s="405" t="s">
        <v>568</v>
      </c>
      <c r="C513" s="405" t="s">
        <v>1977</v>
      </c>
      <c r="D513" s="405" t="s">
        <v>7</v>
      </c>
      <c r="E513" s="405">
        <v>1</v>
      </c>
      <c r="F513" s="405" t="s">
        <v>1978</v>
      </c>
      <c r="G513" s="487">
        <v>0</v>
      </c>
      <c r="J513" s="405"/>
      <c r="K513" s="405"/>
      <c r="L513" s="405"/>
      <c r="M513" s="405"/>
      <c r="N513" s="405"/>
      <c r="O513" s="405"/>
      <c r="P513" s="487"/>
    </row>
    <row r="515" spans="1:19" x14ac:dyDescent="0.2">
      <c r="A515" s="486" t="s">
        <v>1872</v>
      </c>
      <c r="B515" s="486" t="s">
        <v>552</v>
      </c>
      <c r="C515" s="486" t="s">
        <v>553</v>
      </c>
      <c r="D515" s="486" t="s">
        <v>131</v>
      </c>
      <c r="E515" s="486" t="s">
        <v>276</v>
      </c>
      <c r="F515" s="486" t="s">
        <v>555</v>
      </c>
      <c r="G515" s="486" t="s">
        <v>813</v>
      </c>
      <c r="H515" s="486" t="s">
        <v>1873</v>
      </c>
      <c r="J515" s="486"/>
      <c r="K515" s="486"/>
      <c r="L515" s="486"/>
      <c r="M515" s="486"/>
      <c r="N515" s="486"/>
      <c r="O515" s="486"/>
      <c r="P515" s="486"/>
      <c r="Q515" s="486" t="s">
        <v>1873</v>
      </c>
      <c r="R515" s="486" t="s">
        <v>2325</v>
      </c>
      <c r="S515" s="486" t="s">
        <v>2326</v>
      </c>
    </row>
    <row r="519" spans="1:19" x14ac:dyDescent="0.2">
      <c r="A519" s="486" t="s">
        <v>1866</v>
      </c>
      <c r="B519" s="486" t="s">
        <v>20</v>
      </c>
      <c r="C519" s="486" t="s">
        <v>1867</v>
      </c>
      <c r="D519" s="486" t="s">
        <v>554</v>
      </c>
      <c r="E519" s="486" t="s">
        <v>1804</v>
      </c>
      <c r="F519" s="486" t="s">
        <v>538</v>
      </c>
      <c r="G519" s="486" t="s">
        <v>1868</v>
      </c>
      <c r="J519" s="486"/>
      <c r="K519" s="486"/>
      <c r="L519" s="486"/>
      <c r="M519" s="486"/>
      <c r="N519" s="486"/>
      <c r="O519" s="486"/>
      <c r="P519" s="486"/>
    </row>
    <row r="520" spans="1:19" x14ac:dyDescent="0.2">
      <c r="A520" s="405" t="s">
        <v>47</v>
      </c>
      <c r="B520" s="405" t="s">
        <v>568</v>
      </c>
      <c r="C520" s="405" t="s">
        <v>1979</v>
      </c>
      <c r="D520" s="405" t="s">
        <v>1870</v>
      </c>
      <c r="E520" s="405">
        <v>1</v>
      </c>
      <c r="F520" s="405" t="s">
        <v>1980</v>
      </c>
      <c r="G520" s="487">
        <v>0</v>
      </c>
      <c r="J520" s="405"/>
      <c r="K520" s="405"/>
      <c r="L520" s="405"/>
      <c r="M520" s="405"/>
      <c r="N520" s="405"/>
      <c r="O520" s="405"/>
      <c r="P520" s="487"/>
    </row>
    <row r="522" spans="1:19" x14ac:dyDescent="0.2">
      <c r="A522" s="486" t="s">
        <v>1872</v>
      </c>
      <c r="B522" s="486" t="s">
        <v>552</v>
      </c>
      <c r="C522" s="486" t="s">
        <v>553</v>
      </c>
      <c r="D522" s="486" t="s">
        <v>131</v>
      </c>
      <c r="E522" s="486" t="s">
        <v>276</v>
      </c>
      <c r="F522" s="486" t="s">
        <v>555</v>
      </c>
      <c r="G522" s="486" t="s">
        <v>813</v>
      </c>
      <c r="H522" s="486" t="s">
        <v>1873</v>
      </c>
      <c r="J522" s="486"/>
      <c r="K522" s="486"/>
      <c r="L522" s="486"/>
      <c r="M522" s="486"/>
      <c r="N522" s="486"/>
      <c r="O522" s="486"/>
      <c r="P522" s="486"/>
      <c r="Q522" s="486" t="s">
        <v>1873</v>
      </c>
      <c r="R522" s="486" t="s">
        <v>2325</v>
      </c>
      <c r="S522" s="486" t="s">
        <v>2326</v>
      </c>
    </row>
    <row r="526" spans="1:19" x14ac:dyDescent="0.2">
      <c r="A526" s="486" t="s">
        <v>1866</v>
      </c>
      <c r="B526" s="486" t="s">
        <v>20</v>
      </c>
      <c r="C526" s="486" t="s">
        <v>1867</v>
      </c>
      <c r="D526" s="486" t="s">
        <v>554</v>
      </c>
      <c r="E526" s="486" t="s">
        <v>1804</v>
      </c>
      <c r="F526" s="486" t="s">
        <v>538</v>
      </c>
      <c r="G526" s="486" t="s">
        <v>1868</v>
      </c>
      <c r="J526" s="486"/>
      <c r="K526" s="486"/>
      <c r="L526" s="486"/>
      <c r="M526" s="486"/>
      <c r="N526" s="486"/>
      <c r="O526" s="486"/>
      <c r="P526" s="486"/>
    </row>
    <row r="527" spans="1:19" x14ac:dyDescent="0.2">
      <c r="A527" s="405" t="s">
        <v>46</v>
      </c>
      <c r="B527" s="405" t="s">
        <v>566</v>
      </c>
      <c r="C527" s="405" t="s">
        <v>1981</v>
      </c>
      <c r="D527" s="405" t="s">
        <v>4</v>
      </c>
      <c r="E527" s="405">
        <v>1</v>
      </c>
      <c r="F527" s="405" t="s">
        <v>1982</v>
      </c>
      <c r="G527" s="487">
        <v>6</v>
      </c>
      <c r="J527" s="405"/>
      <c r="K527" s="405"/>
      <c r="L527" s="405"/>
      <c r="M527" s="405"/>
      <c r="N527" s="405"/>
      <c r="O527" s="405"/>
      <c r="P527" s="487"/>
    </row>
    <row r="529" spans="1:19" x14ac:dyDescent="0.2">
      <c r="A529" s="486" t="s">
        <v>1872</v>
      </c>
      <c r="B529" s="486" t="s">
        <v>552</v>
      </c>
      <c r="C529" s="486" t="s">
        <v>553</v>
      </c>
      <c r="D529" s="486" t="s">
        <v>131</v>
      </c>
      <c r="E529" s="486" t="s">
        <v>276</v>
      </c>
      <c r="F529" s="486" t="s">
        <v>555</v>
      </c>
      <c r="G529" s="486" t="s">
        <v>813</v>
      </c>
      <c r="H529" s="486" t="s">
        <v>1873</v>
      </c>
      <c r="J529" s="486"/>
      <c r="K529" s="486"/>
      <c r="L529" s="486"/>
      <c r="M529" s="486"/>
      <c r="N529" s="486"/>
      <c r="O529" s="486"/>
      <c r="P529" s="486"/>
      <c r="Q529" s="486" t="s">
        <v>1873</v>
      </c>
      <c r="R529" s="486" t="s">
        <v>2325</v>
      </c>
      <c r="S529" s="486" t="s">
        <v>2326</v>
      </c>
    </row>
    <row r="530" spans="1:19" x14ac:dyDescent="0.2">
      <c r="A530" s="527">
        <v>189</v>
      </c>
      <c r="B530" s="405" t="s">
        <v>2145</v>
      </c>
      <c r="C530" s="405" t="s">
        <v>2146</v>
      </c>
      <c r="D530" s="405" t="s">
        <v>1893</v>
      </c>
      <c r="E530" s="405" t="s">
        <v>563</v>
      </c>
      <c r="F530" s="405" t="s">
        <v>574</v>
      </c>
      <c r="G530" s="405" t="s">
        <v>1938</v>
      </c>
      <c r="H530" s="405" t="s">
        <v>2147</v>
      </c>
      <c r="J530" s="405"/>
      <c r="K530" s="405"/>
      <c r="L530" s="405"/>
      <c r="M530" s="405"/>
      <c r="N530" s="405"/>
      <c r="O530" s="405"/>
      <c r="P530" s="405"/>
      <c r="Q530" s="405" t="s">
        <v>2147</v>
      </c>
      <c r="R530" s="405"/>
      <c r="S530" s="405"/>
    </row>
    <row r="531" spans="1:19" x14ac:dyDescent="0.2">
      <c r="A531" s="527">
        <v>137</v>
      </c>
      <c r="B531" s="405" t="s">
        <v>1954</v>
      </c>
      <c r="C531" s="405" t="s">
        <v>1955</v>
      </c>
      <c r="D531" s="405" t="s">
        <v>1893</v>
      </c>
      <c r="E531" s="405" t="s">
        <v>563</v>
      </c>
      <c r="F531" s="405" t="s">
        <v>575</v>
      </c>
      <c r="G531" s="405" t="s">
        <v>1907</v>
      </c>
      <c r="H531" s="405" t="s">
        <v>1983</v>
      </c>
      <c r="J531" s="405"/>
      <c r="K531" s="405"/>
      <c r="L531" s="405"/>
      <c r="M531" s="405"/>
      <c r="N531" s="405"/>
      <c r="O531" s="405"/>
      <c r="P531" s="405"/>
      <c r="Q531" s="405" t="s">
        <v>1983</v>
      </c>
      <c r="R531" s="405"/>
      <c r="S531" s="405"/>
    </row>
    <row r="532" spans="1:19" x14ac:dyDescent="0.2">
      <c r="A532" s="527">
        <v>190</v>
      </c>
      <c r="B532" s="405" t="s">
        <v>2110</v>
      </c>
      <c r="C532" s="405" t="s">
        <v>143</v>
      </c>
      <c r="D532" s="405" t="s">
        <v>1893</v>
      </c>
      <c r="E532" s="405" t="s">
        <v>563</v>
      </c>
      <c r="F532" s="405" t="s">
        <v>574</v>
      </c>
      <c r="G532" s="405" t="s">
        <v>1938</v>
      </c>
      <c r="H532" s="405" t="s">
        <v>2245</v>
      </c>
      <c r="J532" s="405"/>
      <c r="K532" s="405"/>
      <c r="L532" s="405"/>
      <c r="M532" s="405"/>
      <c r="N532" s="405"/>
      <c r="O532" s="405"/>
      <c r="P532" s="405"/>
      <c r="Q532" s="405" t="s">
        <v>2245</v>
      </c>
      <c r="R532" s="405"/>
      <c r="S532" s="405"/>
    </row>
    <row r="533" spans="1:19" x14ac:dyDescent="0.2">
      <c r="A533" s="527">
        <v>196</v>
      </c>
      <c r="B533" s="405" t="s">
        <v>2148</v>
      </c>
      <c r="C533" s="405" t="s">
        <v>379</v>
      </c>
      <c r="D533" s="405" t="s">
        <v>1893</v>
      </c>
      <c r="E533" s="405" t="s">
        <v>563</v>
      </c>
      <c r="F533" s="405" t="s">
        <v>564</v>
      </c>
      <c r="G533" s="405" t="s">
        <v>2108</v>
      </c>
      <c r="H533" s="405" t="s">
        <v>2149</v>
      </c>
      <c r="J533" s="405"/>
      <c r="K533" s="405"/>
      <c r="L533" s="405"/>
      <c r="M533" s="405"/>
      <c r="N533" s="405"/>
      <c r="O533" s="405"/>
      <c r="P533" s="405"/>
      <c r="Q533" s="405" t="s">
        <v>2149</v>
      </c>
      <c r="R533" s="405"/>
      <c r="S533" s="405"/>
    </row>
    <row r="534" spans="1:19" x14ac:dyDescent="0.2">
      <c r="A534" s="527">
        <v>141</v>
      </c>
      <c r="B534" s="405" t="s">
        <v>196</v>
      </c>
      <c r="C534" s="405" t="s">
        <v>150</v>
      </c>
      <c r="D534" s="405" t="s">
        <v>1893</v>
      </c>
      <c r="E534" s="405" t="s">
        <v>563</v>
      </c>
      <c r="F534" s="405" t="s">
        <v>585</v>
      </c>
      <c r="G534" s="405" t="s">
        <v>2138</v>
      </c>
      <c r="H534" s="405" t="s">
        <v>2246</v>
      </c>
      <c r="J534" s="405"/>
      <c r="K534" s="405"/>
      <c r="L534" s="405"/>
      <c r="M534" s="405"/>
      <c r="N534" s="405"/>
      <c r="O534" s="405"/>
      <c r="P534" s="405"/>
      <c r="Q534" s="405" t="s">
        <v>2246</v>
      </c>
      <c r="R534" s="405"/>
      <c r="S534" s="405"/>
    </row>
    <row r="535" spans="1:19" x14ac:dyDescent="0.2">
      <c r="A535" s="527">
        <v>194</v>
      </c>
      <c r="B535" s="405" t="s">
        <v>191</v>
      </c>
      <c r="C535" s="405" t="s">
        <v>221</v>
      </c>
      <c r="D535" s="405" t="s">
        <v>1893</v>
      </c>
      <c r="E535" s="405" t="s">
        <v>563</v>
      </c>
      <c r="F535" s="405" t="s">
        <v>585</v>
      </c>
      <c r="G535" s="405" t="s">
        <v>2138</v>
      </c>
      <c r="H535" s="405" t="s">
        <v>2150</v>
      </c>
      <c r="J535" s="405"/>
      <c r="K535" s="405"/>
      <c r="L535" s="405"/>
      <c r="M535" s="405"/>
      <c r="N535" s="405"/>
      <c r="O535" s="405"/>
      <c r="P535" s="405"/>
      <c r="Q535" s="405" t="s">
        <v>2150</v>
      </c>
      <c r="R535" s="405"/>
      <c r="S535" s="405"/>
    </row>
    <row r="539" spans="1:19" x14ac:dyDescent="0.2">
      <c r="A539" s="486" t="s">
        <v>1866</v>
      </c>
      <c r="B539" s="486" t="s">
        <v>20</v>
      </c>
      <c r="C539" s="486" t="s">
        <v>1867</v>
      </c>
      <c r="D539" s="486" t="s">
        <v>554</v>
      </c>
      <c r="E539" s="486" t="s">
        <v>1804</v>
      </c>
      <c r="F539" s="486" t="s">
        <v>538</v>
      </c>
      <c r="G539" s="486" t="s">
        <v>1868</v>
      </c>
      <c r="J539" s="486"/>
      <c r="K539" s="486"/>
      <c r="L539" s="486"/>
      <c r="M539" s="486"/>
      <c r="N539" s="486"/>
      <c r="O539" s="486"/>
      <c r="P539" s="486"/>
    </row>
    <row r="540" spans="1:19" x14ac:dyDescent="0.2">
      <c r="A540" s="405" t="s">
        <v>45</v>
      </c>
      <c r="B540" s="405" t="s">
        <v>566</v>
      </c>
      <c r="C540" s="405" t="s">
        <v>1984</v>
      </c>
      <c r="D540" s="405" t="s">
        <v>15</v>
      </c>
      <c r="E540" s="405">
        <v>1</v>
      </c>
      <c r="F540" s="405" t="s">
        <v>1985</v>
      </c>
      <c r="G540" s="487">
        <v>8</v>
      </c>
      <c r="J540" s="405"/>
      <c r="K540" s="405"/>
      <c r="L540" s="405"/>
      <c r="M540" s="405"/>
      <c r="N540" s="405"/>
      <c r="O540" s="405"/>
      <c r="P540" s="487"/>
    </row>
    <row r="542" spans="1:19" x14ac:dyDescent="0.2">
      <c r="A542" s="486" t="s">
        <v>1872</v>
      </c>
      <c r="B542" s="486" t="s">
        <v>552</v>
      </c>
      <c r="C542" s="486" t="s">
        <v>553</v>
      </c>
      <c r="D542" s="486" t="s">
        <v>131</v>
      </c>
      <c r="E542" s="486" t="s">
        <v>276</v>
      </c>
      <c r="F542" s="486" t="s">
        <v>555</v>
      </c>
      <c r="G542" s="486" t="s">
        <v>813</v>
      </c>
      <c r="H542" s="486" t="s">
        <v>1873</v>
      </c>
      <c r="J542" s="486"/>
      <c r="K542" s="486"/>
      <c r="L542" s="486"/>
      <c r="M542" s="486"/>
      <c r="N542" s="486"/>
      <c r="O542" s="486"/>
      <c r="P542" s="486"/>
      <c r="Q542" s="486" t="s">
        <v>1873</v>
      </c>
      <c r="R542" s="486" t="s">
        <v>2325</v>
      </c>
      <c r="S542" s="486" t="s">
        <v>2326</v>
      </c>
    </row>
    <row r="543" spans="1:19" x14ac:dyDescent="0.2">
      <c r="A543" s="527">
        <v>139</v>
      </c>
      <c r="B543" s="405" t="s">
        <v>595</v>
      </c>
      <c r="C543" s="405" t="s">
        <v>217</v>
      </c>
      <c r="D543" s="405" t="s">
        <v>1893</v>
      </c>
      <c r="E543" s="405" t="s">
        <v>557</v>
      </c>
      <c r="F543" s="405" t="s">
        <v>585</v>
      </c>
      <c r="G543" s="405" t="s">
        <v>2138</v>
      </c>
      <c r="H543" s="527">
        <v>0</v>
      </c>
      <c r="J543" s="405"/>
      <c r="K543" s="405"/>
      <c r="L543" s="405"/>
      <c r="M543" s="405"/>
      <c r="N543" s="405"/>
      <c r="O543" s="405"/>
      <c r="P543" s="405"/>
      <c r="Q543" s="405" t="s">
        <v>1928</v>
      </c>
      <c r="R543" s="405"/>
      <c r="S543" s="405"/>
    </row>
    <row r="544" spans="1:19" x14ac:dyDescent="0.2">
      <c r="A544" s="527">
        <v>188</v>
      </c>
      <c r="B544" s="405" t="s">
        <v>595</v>
      </c>
      <c r="C544" s="405" t="s">
        <v>2151</v>
      </c>
      <c r="D544" s="405" t="s">
        <v>1893</v>
      </c>
      <c r="E544" s="405" t="s">
        <v>557</v>
      </c>
      <c r="F544" s="405" t="s">
        <v>564</v>
      </c>
      <c r="G544" s="405" t="s">
        <v>2108</v>
      </c>
      <c r="H544" s="527">
        <v>0</v>
      </c>
      <c r="J544" s="405"/>
      <c r="K544" s="405"/>
      <c r="L544" s="405"/>
      <c r="M544" s="405"/>
      <c r="N544" s="405"/>
      <c r="O544" s="405"/>
      <c r="P544" s="405"/>
      <c r="Q544" s="405" t="s">
        <v>1928</v>
      </c>
      <c r="R544" s="405"/>
      <c r="S544" s="405"/>
    </row>
    <row r="545" spans="1:19" x14ac:dyDescent="0.2">
      <c r="A545" s="527">
        <v>192</v>
      </c>
      <c r="B545" s="405" t="s">
        <v>501</v>
      </c>
      <c r="C545" s="405" t="s">
        <v>1986</v>
      </c>
      <c r="D545" s="405" t="s">
        <v>1893</v>
      </c>
      <c r="E545" s="405" t="s">
        <v>557</v>
      </c>
      <c r="F545" s="405" t="s">
        <v>574</v>
      </c>
      <c r="G545" s="405" t="s">
        <v>1938</v>
      </c>
      <c r="H545" s="527">
        <v>0</v>
      </c>
      <c r="J545" s="405"/>
      <c r="K545" s="405"/>
      <c r="L545" s="405"/>
      <c r="M545" s="405"/>
      <c r="N545" s="405"/>
      <c r="O545" s="405"/>
      <c r="P545" s="405"/>
      <c r="Q545" s="405" t="s">
        <v>1928</v>
      </c>
      <c r="R545" s="405"/>
      <c r="S545" s="405"/>
    </row>
    <row r="546" spans="1:19" x14ac:dyDescent="0.2">
      <c r="A546" s="527">
        <v>193</v>
      </c>
      <c r="B546" s="405" t="s">
        <v>2286</v>
      </c>
      <c r="C546" s="405" t="s">
        <v>2287</v>
      </c>
      <c r="D546" s="405" t="s">
        <v>1893</v>
      </c>
      <c r="E546" s="405" t="s">
        <v>557</v>
      </c>
      <c r="F546" s="405" t="s">
        <v>558</v>
      </c>
      <c r="G546" s="405" t="s">
        <v>1888</v>
      </c>
      <c r="H546" s="527">
        <v>0</v>
      </c>
      <c r="J546" s="405"/>
      <c r="K546" s="405"/>
      <c r="L546" s="405"/>
      <c r="M546" s="405"/>
      <c r="N546" s="405"/>
      <c r="O546" s="405"/>
      <c r="P546" s="405"/>
      <c r="Q546" s="405" t="s">
        <v>1928</v>
      </c>
      <c r="R546" s="405"/>
      <c r="S546" s="405"/>
    </row>
    <row r="547" spans="1:19" x14ac:dyDescent="0.2">
      <c r="A547" s="527">
        <v>191</v>
      </c>
      <c r="B547" s="405" t="s">
        <v>325</v>
      </c>
      <c r="C547" s="405" t="s">
        <v>1987</v>
      </c>
      <c r="D547" s="405" t="s">
        <v>1893</v>
      </c>
      <c r="E547" s="405" t="s">
        <v>557</v>
      </c>
      <c r="F547" s="405" t="s">
        <v>575</v>
      </c>
      <c r="G547" s="405" t="s">
        <v>1907</v>
      </c>
      <c r="H547" s="405" t="s">
        <v>1988</v>
      </c>
      <c r="J547" s="405"/>
      <c r="K547" s="405"/>
      <c r="L547" s="405"/>
      <c r="M547" s="405"/>
      <c r="N547" s="405"/>
      <c r="O547" s="405"/>
      <c r="P547" s="405"/>
      <c r="Q547" s="405" t="s">
        <v>1988</v>
      </c>
      <c r="R547" s="405"/>
      <c r="S547" s="405"/>
    </row>
    <row r="548" spans="1:19" x14ac:dyDescent="0.2">
      <c r="A548" s="527">
        <v>95</v>
      </c>
      <c r="B548" s="405" t="s">
        <v>1891</v>
      </c>
      <c r="C548" s="405" t="s">
        <v>1892</v>
      </c>
      <c r="D548" s="405" t="s">
        <v>1893</v>
      </c>
      <c r="E548" s="405" t="s">
        <v>557</v>
      </c>
      <c r="F548" s="405" t="s">
        <v>626</v>
      </c>
      <c r="G548" s="405" t="s">
        <v>1894</v>
      </c>
      <c r="H548" s="405" t="s">
        <v>1989</v>
      </c>
      <c r="J548" s="405"/>
      <c r="K548" s="405"/>
      <c r="L548" s="405"/>
      <c r="M548" s="405"/>
      <c r="N548" s="405"/>
      <c r="O548" s="405"/>
      <c r="P548" s="405"/>
      <c r="Q548" s="405" t="s">
        <v>1989</v>
      </c>
      <c r="R548" s="405"/>
      <c r="S548" s="405"/>
    </row>
    <row r="549" spans="1:19" x14ac:dyDescent="0.2">
      <c r="A549" s="527">
        <v>195</v>
      </c>
      <c r="B549" s="405" t="s">
        <v>2109</v>
      </c>
      <c r="C549" s="405" t="s">
        <v>222</v>
      </c>
      <c r="D549" s="405" t="s">
        <v>1893</v>
      </c>
      <c r="E549" s="405" t="s">
        <v>557</v>
      </c>
      <c r="F549" s="405" t="s">
        <v>571</v>
      </c>
      <c r="G549" s="405" t="s">
        <v>1922</v>
      </c>
      <c r="H549" s="405" t="s">
        <v>2152</v>
      </c>
      <c r="J549" s="405"/>
      <c r="K549" s="405"/>
      <c r="L549" s="405"/>
      <c r="M549" s="405"/>
      <c r="N549" s="405"/>
      <c r="O549" s="405"/>
      <c r="P549" s="405"/>
      <c r="Q549" s="405" t="s">
        <v>2152</v>
      </c>
      <c r="R549" s="405"/>
      <c r="S549" s="405"/>
    </row>
    <row r="550" spans="1:19" x14ac:dyDescent="0.2">
      <c r="A550" s="527">
        <v>100</v>
      </c>
      <c r="B550" s="405" t="s">
        <v>346</v>
      </c>
      <c r="C550" s="405" t="s">
        <v>177</v>
      </c>
      <c r="D550" s="405" t="s">
        <v>1893</v>
      </c>
      <c r="E550" s="405" t="s">
        <v>557</v>
      </c>
      <c r="F550" s="405" t="s">
        <v>575</v>
      </c>
      <c r="G550" s="405" t="s">
        <v>1907</v>
      </c>
      <c r="H550" s="405" t="s">
        <v>2247</v>
      </c>
      <c r="J550" s="405"/>
      <c r="K550" s="405"/>
      <c r="L550" s="405"/>
      <c r="M550" s="405"/>
      <c r="N550" s="405"/>
      <c r="O550" s="405"/>
      <c r="P550" s="405"/>
      <c r="Q550" s="405" t="s">
        <v>2247</v>
      </c>
      <c r="R550" s="405"/>
      <c r="S550" s="405"/>
    </row>
    <row r="554" spans="1:19" x14ac:dyDescent="0.2">
      <c r="A554" s="486" t="s">
        <v>1866</v>
      </c>
      <c r="B554" s="486" t="s">
        <v>20</v>
      </c>
      <c r="C554" s="486" t="s">
        <v>1867</v>
      </c>
      <c r="D554" s="486" t="s">
        <v>554</v>
      </c>
      <c r="E554" s="486" t="s">
        <v>1804</v>
      </c>
      <c r="F554" s="486" t="s">
        <v>538</v>
      </c>
      <c r="G554" s="486" t="s">
        <v>1868</v>
      </c>
      <c r="J554" s="486"/>
      <c r="K554" s="486"/>
      <c r="L554" s="486"/>
      <c r="M554" s="486"/>
      <c r="N554" s="486"/>
      <c r="O554" s="486"/>
      <c r="P554" s="486"/>
    </row>
    <row r="555" spans="1:19" x14ac:dyDescent="0.2">
      <c r="A555" s="405" t="s">
        <v>44</v>
      </c>
      <c r="B555" s="405" t="s">
        <v>566</v>
      </c>
      <c r="C555" s="405" t="s">
        <v>1990</v>
      </c>
      <c r="D555" s="405" t="s">
        <v>1870</v>
      </c>
      <c r="E555" s="405">
        <v>1</v>
      </c>
      <c r="F555" s="405" t="s">
        <v>1991</v>
      </c>
      <c r="G555" s="487">
        <v>10</v>
      </c>
      <c r="J555" s="405"/>
      <c r="K555" s="405"/>
      <c r="L555" s="405"/>
      <c r="M555" s="405"/>
      <c r="N555" s="405"/>
      <c r="O555" s="405"/>
      <c r="P555" s="487"/>
    </row>
    <row r="557" spans="1:19" x14ac:dyDescent="0.2">
      <c r="A557" s="486" t="s">
        <v>1872</v>
      </c>
      <c r="B557" s="486" t="s">
        <v>552</v>
      </c>
      <c r="C557" s="486" t="s">
        <v>553</v>
      </c>
      <c r="D557" s="486" t="s">
        <v>131</v>
      </c>
      <c r="E557" s="486" t="s">
        <v>276</v>
      </c>
      <c r="F557" s="486" t="s">
        <v>555</v>
      </c>
      <c r="G557" s="486" t="s">
        <v>813</v>
      </c>
      <c r="H557" s="486" t="s">
        <v>1873</v>
      </c>
      <c r="J557" s="486"/>
      <c r="K557" s="486"/>
      <c r="L557" s="486"/>
      <c r="M557" s="486"/>
      <c r="N557" s="486"/>
      <c r="O557" s="486"/>
      <c r="P557" s="486"/>
      <c r="Q557" s="486" t="s">
        <v>1873</v>
      </c>
      <c r="R557" s="486" t="s">
        <v>2325</v>
      </c>
      <c r="S557" s="486" t="s">
        <v>2326</v>
      </c>
    </row>
    <row r="558" spans="1:19" x14ac:dyDescent="0.2">
      <c r="A558" s="527">
        <v>183</v>
      </c>
      <c r="B558" s="405" t="s">
        <v>213</v>
      </c>
      <c r="C558" s="405" t="s">
        <v>2248</v>
      </c>
      <c r="D558" s="405" t="s">
        <v>1903</v>
      </c>
      <c r="E558" s="405" t="s">
        <v>563</v>
      </c>
      <c r="F558" s="405" t="s">
        <v>728</v>
      </c>
      <c r="G558" s="405" t="s">
        <v>2249</v>
      </c>
      <c r="H558" s="527">
        <v>0</v>
      </c>
      <c r="J558" s="405"/>
      <c r="K558" s="405"/>
      <c r="L558" s="405"/>
      <c r="M558" s="405"/>
      <c r="N558" s="405"/>
      <c r="O558" s="405"/>
      <c r="P558" s="405"/>
      <c r="Q558" s="405" t="s">
        <v>1928</v>
      </c>
      <c r="R558" s="405"/>
      <c r="S558" s="405"/>
    </row>
    <row r="559" spans="1:19" x14ac:dyDescent="0.2">
      <c r="A559" s="527">
        <v>173</v>
      </c>
      <c r="B559" s="405" t="s">
        <v>572</v>
      </c>
      <c r="C559" s="405" t="s">
        <v>573</v>
      </c>
      <c r="D559" s="405" t="s">
        <v>1876</v>
      </c>
      <c r="E559" s="405" t="s">
        <v>563</v>
      </c>
      <c r="F559" s="405" t="s">
        <v>574</v>
      </c>
      <c r="G559" s="405" t="s">
        <v>1938</v>
      </c>
      <c r="H559" s="405" t="s">
        <v>1994</v>
      </c>
      <c r="J559" s="405"/>
      <c r="K559" s="405"/>
      <c r="L559" s="405"/>
      <c r="M559" s="405"/>
      <c r="N559" s="405"/>
      <c r="O559" s="405"/>
      <c r="P559" s="405"/>
      <c r="Q559" s="405" t="s">
        <v>1994</v>
      </c>
      <c r="R559" s="405"/>
      <c r="S559" s="405"/>
    </row>
    <row r="560" spans="1:19" x14ac:dyDescent="0.2">
      <c r="A560" s="527">
        <v>177</v>
      </c>
      <c r="B560" s="405" t="s">
        <v>1992</v>
      </c>
      <c r="C560" s="405" t="s">
        <v>1993</v>
      </c>
      <c r="D560" s="405" t="s">
        <v>1876</v>
      </c>
      <c r="E560" s="405" t="s">
        <v>563</v>
      </c>
      <c r="F560" s="405" t="s">
        <v>574</v>
      </c>
      <c r="G560" s="405" t="s">
        <v>1938</v>
      </c>
      <c r="H560" s="405" t="s">
        <v>1994</v>
      </c>
      <c r="J560" s="405"/>
      <c r="K560" s="405"/>
      <c r="L560" s="405"/>
      <c r="M560" s="405"/>
      <c r="N560" s="405"/>
      <c r="O560" s="405"/>
      <c r="P560" s="405"/>
      <c r="Q560" s="405" t="s">
        <v>1994</v>
      </c>
      <c r="R560" s="405"/>
      <c r="S560" s="405"/>
    </row>
    <row r="561" spans="1:19" x14ac:dyDescent="0.2">
      <c r="A561" s="527">
        <v>184</v>
      </c>
      <c r="B561" s="405" t="s">
        <v>299</v>
      </c>
      <c r="C561" s="405" t="s">
        <v>475</v>
      </c>
      <c r="D561" s="405" t="s">
        <v>1903</v>
      </c>
      <c r="E561" s="405" t="s">
        <v>563</v>
      </c>
      <c r="F561" s="405" t="s">
        <v>575</v>
      </c>
      <c r="G561" s="405" t="s">
        <v>1907</v>
      </c>
      <c r="H561" s="405" t="s">
        <v>2156</v>
      </c>
      <c r="J561" s="405"/>
      <c r="K561" s="405"/>
      <c r="L561" s="405"/>
      <c r="M561" s="405"/>
      <c r="N561" s="405"/>
      <c r="O561" s="405"/>
      <c r="P561" s="405"/>
      <c r="Q561" s="405" t="s">
        <v>2156</v>
      </c>
      <c r="R561" s="405"/>
      <c r="S561" s="405"/>
    </row>
    <row r="562" spans="1:19" x14ac:dyDescent="0.2">
      <c r="A562" s="527">
        <v>180</v>
      </c>
      <c r="B562" s="405" t="s">
        <v>192</v>
      </c>
      <c r="C562" s="405" t="s">
        <v>2250</v>
      </c>
      <c r="D562" s="405" t="s">
        <v>1876</v>
      </c>
      <c r="E562" s="405" t="s">
        <v>563</v>
      </c>
      <c r="F562" s="405" t="s">
        <v>585</v>
      </c>
      <c r="G562" s="405" t="s">
        <v>2138</v>
      </c>
      <c r="H562" s="405" t="s">
        <v>2251</v>
      </c>
      <c r="J562" s="405"/>
      <c r="K562" s="405"/>
      <c r="L562" s="405"/>
      <c r="M562" s="405"/>
      <c r="N562" s="405"/>
      <c r="O562" s="405"/>
      <c r="P562" s="405"/>
      <c r="Q562" s="405" t="s">
        <v>2251</v>
      </c>
      <c r="R562" s="405"/>
      <c r="S562" s="405"/>
    </row>
    <row r="563" spans="1:19" x14ac:dyDescent="0.2">
      <c r="A563" s="527">
        <v>176</v>
      </c>
      <c r="B563" s="405" t="s">
        <v>189</v>
      </c>
      <c r="C563" s="405" t="s">
        <v>163</v>
      </c>
      <c r="D563" s="405" t="s">
        <v>1876</v>
      </c>
      <c r="E563" s="405" t="s">
        <v>563</v>
      </c>
      <c r="F563" s="405" t="s">
        <v>575</v>
      </c>
      <c r="G563" s="405" t="s">
        <v>1907</v>
      </c>
      <c r="H563" s="405" t="s">
        <v>2157</v>
      </c>
      <c r="J563" s="405"/>
      <c r="K563" s="405"/>
      <c r="L563" s="405"/>
      <c r="M563" s="405"/>
      <c r="N563" s="405"/>
      <c r="O563" s="405"/>
      <c r="P563" s="405"/>
      <c r="Q563" s="405" t="s">
        <v>2157</v>
      </c>
      <c r="R563" s="405"/>
      <c r="S563" s="405"/>
    </row>
    <row r="564" spans="1:19" x14ac:dyDescent="0.2">
      <c r="A564" s="527">
        <v>181</v>
      </c>
      <c r="B564" s="405" t="s">
        <v>2158</v>
      </c>
      <c r="C564" s="405" t="s">
        <v>2159</v>
      </c>
      <c r="D564" s="405" t="s">
        <v>1876</v>
      </c>
      <c r="E564" s="405" t="s">
        <v>563</v>
      </c>
      <c r="F564" s="405" t="s">
        <v>583</v>
      </c>
      <c r="G564" s="405" t="s">
        <v>1879</v>
      </c>
      <c r="H564" s="405" t="s">
        <v>2160</v>
      </c>
      <c r="J564" s="405"/>
      <c r="K564" s="405"/>
      <c r="L564" s="405"/>
      <c r="M564" s="405"/>
      <c r="N564" s="405"/>
      <c r="O564" s="405"/>
      <c r="P564" s="405"/>
      <c r="Q564" s="405" t="s">
        <v>2160</v>
      </c>
      <c r="R564" s="405"/>
      <c r="S564" s="405"/>
    </row>
    <row r="565" spans="1:19" x14ac:dyDescent="0.2">
      <c r="A565" s="527">
        <v>187</v>
      </c>
      <c r="B565" s="405" t="s">
        <v>205</v>
      </c>
      <c r="C565" s="405" t="s">
        <v>2161</v>
      </c>
      <c r="D565" s="405" t="s">
        <v>1903</v>
      </c>
      <c r="E565" s="405" t="s">
        <v>563</v>
      </c>
      <c r="F565" s="405" t="s">
        <v>585</v>
      </c>
      <c r="G565" s="405" t="s">
        <v>2138</v>
      </c>
      <c r="H565" s="405" t="s">
        <v>2160</v>
      </c>
      <c r="J565" s="405"/>
      <c r="K565" s="405"/>
      <c r="L565" s="405"/>
      <c r="M565" s="405"/>
      <c r="N565" s="405"/>
      <c r="O565" s="405"/>
      <c r="P565" s="405"/>
      <c r="Q565" s="405" t="s">
        <v>2160</v>
      </c>
      <c r="R565" s="405"/>
      <c r="S565" s="405"/>
    </row>
    <row r="566" spans="1:19" x14ac:dyDescent="0.2">
      <c r="A566" s="527">
        <v>175</v>
      </c>
      <c r="B566" s="405" t="s">
        <v>399</v>
      </c>
      <c r="C566" s="405" t="s">
        <v>162</v>
      </c>
      <c r="D566" s="405" t="s">
        <v>1876</v>
      </c>
      <c r="E566" s="405" t="s">
        <v>563</v>
      </c>
      <c r="F566" s="405" t="s">
        <v>587</v>
      </c>
      <c r="G566" s="405" t="s">
        <v>2139</v>
      </c>
      <c r="H566" s="405" t="s">
        <v>2288</v>
      </c>
      <c r="J566" s="405"/>
      <c r="K566" s="405"/>
      <c r="L566" s="405"/>
      <c r="M566" s="405"/>
      <c r="N566" s="405"/>
      <c r="O566" s="405"/>
      <c r="P566" s="405"/>
      <c r="Q566" s="405" t="s">
        <v>2288</v>
      </c>
      <c r="R566" s="405"/>
      <c r="S566" s="405"/>
    </row>
    <row r="567" spans="1:19" x14ac:dyDescent="0.2">
      <c r="A567" s="527">
        <v>172</v>
      </c>
      <c r="B567" s="405" t="s">
        <v>194</v>
      </c>
      <c r="C567" s="405" t="s">
        <v>519</v>
      </c>
      <c r="D567" s="405" t="s">
        <v>1876</v>
      </c>
      <c r="E567" s="405" t="s">
        <v>563</v>
      </c>
      <c r="F567" s="405" t="s">
        <v>564</v>
      </c>
      <c r="G567" s="405" t="s">
        <v>2108</v>
      </c>
      <c r="H567" s="405" t="s">
        <v>2204</v>
      </c>
      <c r="J567" s="405"/>
      <c r="K567" s="405"/>
      <c r="L567" s="405"/>
      <c r="M567" s="405"/>
      <c r="N567" s="405"/>
      <c r="O567" s="405"/>
      <c r="P567" s="405"/>
      <c r="Q567" s="405" t="s">
        <v>2204</v>
      </c>
      <c r="R567" s="405"/>
      <c r="S567" s="405"/>
    </row>
    <row r="571" spans="1:19" x14ac:dyDescent="0.2">
      <c r="A571" s="486" t="s">
        <v>1866</v>
      </c>
      <c r="B571" s="486" t="s">
        <v>20</v>
      </c>
      <c r="C571" s="486" t="s">
        <v>1867</v>
      </c>
      <c r="D571" s="486" t="s">
        <v>554</v>
      </c>
      <c r="E571" s="486" t="s">
        <v>1804</v>
      </c>
      <c r="F571" s="486" t="s">
        <v>538</v>
      </c>
      <c r="G571" s="486" t="s">
        <v>1868</v>
      </c>
      <c r="J571" s="486"/>
      <c r="K571" s="486"/>
      <c r="L571" s="486"/>
      <c r="M571" s="486"/>
      <c r="N571" s="486"/>
      <c r="O571" s="486"/>
      <c r="P571" s="486"/>
    </row>
    <row r="572" spans="1:19" x14ac:dyDescent="0.2">
      <c r="A572" s="405" t="s">
        <v>43</v>
      </c>
      <c r="B572" s="405" t="s">
        <v>566</v>
      </c>
      <c r="C572" s="405" t="s">
        <v>1995</v>
      </c>
      <c r="D572" s="405" t="s">
        <v>7</v>
      </c>
      <c r="E572" s="405">
        <v>1</v>
      </c>
      <c r="F572" s="405" t="s">
        <v>1996</v>
      </c>
      <c r="G572" s="487">
        <v>5</v>
      </c>
      <c r="J572" s="405"/>
      <c r="K572" s="405"/>
      <c r="L572" s="405"/>
      <c r="M572" s="405"/>
      <c r="N572" s="405"/>
      <c r="O572" s="405"/>
      <c r="P572" s="487"/>
    </row>
    <row r="574" spans="1:19" x14ac:dyDescent="0.2">
      <c r="A574" s="486" t="s">
        <v>1872</v>
      </c>
      <c r="B574" s="486" t="s">
        <v>552</v>
      </c>
      <c r="C574" s="486" t="s">
        <v>553</v>
      </c>
      <c r="D574" s="486" t="s">
        <v>131</v>
      </c>
      <c r="E574" s="486" t="s">
        <v>276</v>
      </c>
      <c r="F574" s="486" t="s">
        <v>555</v>
      </c>
      <c r="G574" s="486" t="s">
        <v>813</v>
      </c>
      <c r="H574" s="486" t="s">
        <v>1873</v>
      </c>
      <c r="J574" s="486"/>
      <c r="K574" s="486"/>
      <c r="L574" s="486"/>
      <c r="M574" s="486"/>
      <c r="N574" s="486"/>
      <c r="O574" s="486"/>
      <c r="P574" s="486"/>
      <c r="Q574" s="486" t="s">
        <v>1873</v>
      </c>
      <c r="R574" s="486" t="s">
        <v>2325</v>
      </c>
      <c r="S574" s="486" t="s">
        <v>2326</v>
      </c>
    </row>
    <row r="575" spans="1:19" x14ac:dyDescent="0.2">
      <c r="A575" s="527">
        <v>155</v>
      </c>
      <c r="B575" s="405" t="s">
        <v>190</v>
      </c>
      <c r="C575" s="405" t="s">
        <v>184</v>
      </c>
      <c r="D575" s="405" t="s">
        <v>1881</v>
      </c>
      <c r="E575" s="405" t="s">
        <v>563</v>
      </c>
      <c r="F575" s="405" t="s">
        <v>574</v>
      </c>
      <c r="G575" s="405" t="s">
        <v>1938</v>
      </c>
      <c r="H575" s="405" t="s">
        <v>2289</v>
      </c>
      <c r="J575" s="405"/>
      <c r="K575" s="405"/>
      <c r="L575" s="405"/>
      <c r="M575" s="405"/>
      <c r="N575" s="405"/>
      <c r="O575" s="405"/>
      <c r="P575" s="405"/>
      <c r="Q575" s="405" t="s">
        <v>2289</v>
      </c>
      <c r="R575" s="405"/>
      <c r="S575" s="405"/>
    </row>
    <row r="576" spans="1:19" x14ac:dyDescent="0.2">
      <c r="A576" s="527">
        <v>171</v>
      </c>
      <c r="B576" s="405" t="s">
        <v>2153</v>
      </c>
      <c r="C576" s="405" t="s">
        <v>2154</v>
      </c>
      <c r="D576" s="405" t="s">
        <v>1876</v>
      </c>
      <c r="E576" s="405" t="s">
        <v>563</v>
      </c>
      <c r="F576" s="405" t="s">
        <v>792</v>
      </c>
      <c r="G576" s="405" t="s">
        <v>2114</v>
      </c>
      <c r="H576" s="405" t="s">
        <v>2155</v>
      </c>
      <c r="J576" s="405"/>
      <c r="K576" s="405"/>
      <c r="L576" s="405"/>
      <c r="M576" s="405"/>
      <c r="N576" s="405"/>
      <c r="O576" s="405"/>
      <c r="P576" s="405"/>
      <c r="Q576" s="405" t="s">
        <v>2155</v>
      </c>
      <c r="R576" s="405"/>
      <c r="S576" s="405"/>
    </row>
    <row r="577" spans="1:19" x14ac:dyDescent="0.2">
      <c r="A577" s="527">
        <v>167</v>
      </c>
      <c r="B577" s="405" t="s">
        <v>2162</v>
      </c>
      <c r="C577" s="405" t="s">
        <v>2163</v>
      </c>
      <c r="D577" s="405" t="s">
        <v>1881</v>
      </c>
      <c r="E577" s="405" t="s">
        <v>563</v>
      </c>
      <c r="F577" s="405" t="s">
        <v>558</v>
      </c>
      <c r="G577" s="405" t="s">
        <v>1888</v>
      </c>
      <c r="H577" s="405" t="s">
        <v>2164</v>
      </c>
      <c r="J577" s="405"/>
      <c r="K577" s="405"/>
      <c r="L577" s="405"/>
      <c r="M577" s="405"/>
      <c r="N577" s="405"/>
      <c r="O577" s="405"/>
      <c r="P577" s="405"/>
      <c r="Q577" s="405" t="s">
        <v>2164</v>
      </c>
      <c r="R577" s="405"/>
      <c r="S577" s="405"/>
    </row>
    <row r="578" spans="1:19" x14ac:dyDescent="0.2">
      <c r="A578" s="527">
        <v>169</v>
      </c>
      <c r="B578" s="405" t="s">
        <v>192</v>
      </c>
      <c r="C578" s="405" t="s">
        <v>187</v>
      </c>
      <c r="D578" s="405" t="s">
        <v>1881</v>
      </c>
      <c r="E578" s="405" t="s">
        <v>563</v>
      </c>
      <c r="F578" s="405" t="s">
        <v>575</v>
      </c>
      <c r="G578" s="405" t="s">
        <v>1907</v>
      </c>
      <c r="H578" s="405" t="s">
        <v>2290</v>
      </c>
      <c r="J578" s="405"/>
      <c r="K578" s="405"/>
      <c r="L578" s="405"/>
      <c r="M578" s="405"/>
      <c r="N578" s="405"/>
      <c r="O578" s="405"/>
      <c r="P578" s="405"/>
      <c r="Q578" s="405" t="s">
        <v>2290</v>
      </c>
      <c r="R578" s="405"/>
      <c r="S578" s="405"/>
    </row>
    <row r="579" spans="1:19" x14ac:dyDescent="0.2">
      <c r="A579" s="527">
        <v>168</v>
      </c>
      <c r="B579" s="405" t="s">
        <v>452</v>
      </c>
      <c r="C579" s="405" t="s">
        <v>2165</v>
      </c>
      <c r="D579" s="405" t="s">
        <v>1881</v>
      </c>
      <c r="E579" s="405" t="s">
        <v>563</v>
      </c>
      <c r="F579" s="405" t="s">
        <v>1904</v>
      </c>
      <c r="G579" s="405" t="s">
        <v>1905</v>
      </c>
      <c r="H579" s="405" t="s">
        <v>2166</v>
      </c>
      <c r="J579" s="405"/>
      <c r="K579" s="405"/>
      <c r="L579" s="405"/>
      <c r="M579" s="405"/>
      <c r="N579" s="405"/>
      <c r="O579" s="405"/>
      <c r="P579" s="405"/>
      <c r="Q579" s="405" t="s">
        <v>2166</v>
      </c>
      <c r="R579" s="405"/>
      <c r="S579" s="405"/>
    </row>
    <row r="583" spans="1:19" x14ac:dyDescent="0.2">
      <c r="A583" s="486" t="s">
        <v>1866</v>
      </c>
      <c r="B583" s="486" t="s">
        <v>20</v>
      </c>
      <c r="C583" s="486" t="s">
        <v>1867</v>
      </c>
      <c r="D583" s="486" t="s">
        <v>554</v>
      </c>
      <c r="E583" s="486" t="s">
        <v>1804</v>
      </c>
      <c r="F583" s="486" t="s">
        <v>538</v>
      </c>
      <c r="G583" s="486" t="s">
        <v>1868</v>
      </c>
      <c r="J583" s="486"/>
      <c r="K583" s="486"/>
      <c r="L583" s="486"/>
      <c r="M583" s="486"/>
      <c r="N583" s="486"/>
      <c r="O583" s="486"/>
      <c r="P583" s="486"/>
    </row>
    <row r="584" spans="1:19" x14ac:dyDescent="0.2">
      <c r="A584" s="405" t="s">
        <v>1997</v>
      </c>
      <c r="B584" s="405" t="s">
        <v>620</v>
      </c>
      <c r="C584" s="405" t="s">
        <v>1998</v>
      </c>
      <c r="D584" s="405" t="s">
        <v>23</v>
      </c>
      <c r="E584" s="405">
        <v>2</v>
      </c>
      <c r="F584" s="405" t="s">
        <v>1930</v>
      </c>
      <c r="G584" s="487">
        <v>7</v>
      </c>
      <c r="J584" s="405"/>
      <c r="K584" s="405"/>
      <c r="L584" s="405"/>
      <c r="M584" s="405"/>
      <c r="N584" s="405"/>
      <c r="O584" s="405"/>
      <c r="P584" s="487"/>
    </row>
    <row r="586" spans="1:19" x14ac:dyDescent="0.2">
      <c r="A586" s="486" t="s">
        <v>1872</v>
      </c>
      <c r="B586" s="486" t="s">
        <v>552</v>
      </c>
      <c r="C586" s="486" t="s">
        <v>553</v>
      </c>
      <c r="D586" s="486" t="s">
        <v>131</v>
      </c>
      <c r="E586" s="486" t="s">
        <v>276</v>
      </c>
      <c r="F586" s="486" t="s">
        <v>555</v>
      </c>
      <c r="G586" s="486" t="s">
        <v>813</v>
      </c>
      <c r="H586" s="486" t="s">
        <v>1873</v>
      </c>
      <c r="J586" s="486"/>
      <c r="K586" s="486"/>
      <c r="L586" s="486"/>
      <c r="M586" s="486"/>
      <c r="N586" s="486"/>
      <c r="O586" s="486"/>
      <c r="P586" s="486"/>
      <c r="Q586" s="486" t="s">
        <v>1873</v>
      </c>
      <c r="R586" s="486" t="s">
        <v>2325</v>
      </c>
      <c r="S586" s="486" t="s">
        <v>2326</v>
      </c>
    </row>
    <row r="587" spans="1:19" x14ac:dyDescent="0.2">
      <c r="A587" s="527">
        <v>115</v>
      </c>
      <c r="B587" s="405" t="s">
        <v>439</v>
      </c>
      <c r="C587" s="405" t="s">
        <v>2203</v>
      </c>
      <c r="D587" s="405" t="s">
        <v>1881</v>
      </c>
      <c r="E587" s="405" t="s">
        <v>557</v>
      </c>
      <c r="F587" s="405" t="s">
        <v>583</v>
      </c>
      <c r="G587" s="405" t="s">
        <v>1879</v>
      </c>
      <c r="H587" s="410">
        <v>49.71</v>
      </c>
      <c r="J587" s="405"/>
      <c r="K587" s="405"/>
      <c r="L587" s="405"/>
      <c r="M587" s="405"/>
      <c r="N587" s="405"/>
      <c r="O587" s="405"/>
      <c r="P587" s="405"/>
      <c r="Q587" s="405" t="s">
        <v>2522</v>
      </c>
      <c r="R587" s="405"/>
      <c r="S587" s="405"/>
    </row>
    <row r="588" spans="1:19" x14ac:dyDescent="0.2">
      <c r="A588" s="527">
        <v>151</v>
      </c>
      <c r="B588" s="405" t="s">
        <v>338</v>
      </c>
      <c r="C588" s="405" t="s">
        <v>2167</v>
      </c>
      <c r="D588" s="405" t="s">
        <v>1881</v>
      </c>
      <c r="E588" s="405" t="s">
        <v>557</v>
      </c>
      <c r="F588" s="405" t="s">
        <v>575</v>
      </c>
      <c r="G588" s="405" t="s">
        <v>1907</v>
      </c>
      <c r="H588" s="410">
        <v>50.41</v>
      </c>
      <c r="J588" s="405"/>
      <c r="K588" s="405"/>
      <c r="L588" s="405"/>
      <c r="M588" s="405"/>
      <c r="N588" s="405"/>
      <c r="O588" s="405"/>
      <c r="P588" s="405"/>
      <c r="Q588" s="405" t="s">
        <v>2523</v>
      </c>
      <c r="R588" s="405"/>
      <c r="S588" s="405"/>
    </row>
    <row r="589" spans="1:19" x14ac:dyDescent="0.2">
      <c r="A589" s="527">
        <v>116</v>
      </c>
      <c r="B589" s="405" t="s">
        <v>445</v>
      </c>
      <c r="C589" s="405" t="s">
        <v>446</v>
      </c>
      <c r="D589" s="405" t="s">
        <v>1881</v>
      </c>
      <c r="E589" s="405" t="s">
        <v>557</v>
      </c>
      <c r="F589" s="405" t="s">
        <v>575</v>
      </c>
      <c r="G589" s="405" t="s">
        <v>1907</v>
      </c>
      <c r="H589" s="410">
        <v>50.8</v>
      </c>
      <c r="J589" s="405"/>
      <c r="K589" s="405"/>
      <c r="L589" s="405"/>
      <c r="M589" s="405"/>
      <c r="N589" s="405"/>
      <c r="O589" s="405"/>
      <c r="P589" s="405"/>
      <c r="Q589" s="405" t="s">
        <v>2524</v>
      </c>
      <c r="R589" s="405"/>
      <c r="S589" s="405"/>
    </row>
    <row r="590" spans="1:19" x14ac:dyDescent="0.2">
      <c r="A590" s="527">
        <v>150</v>
      </c>
      <c r="B590" s="405" t="s">
        <v>338</v>
      </c>
      <c r="C590" s="405" t="s">
        <v>520</v>
      </c>
      <c r="D590" s="405" t="s">
        <v>1881</v>
      </c>
      <c r="E590" s="405" t="s">
        <v>557</v>
      </c>
      <c r="F590" s="405" t="s">
        <v>1948</v>
      </c>
      <c r="G590" s="405" t="s">
        <v>1949</v>
      </c>
      <c r="H590" s="410">
        <v>53.59</v>
      </c>
      <c r="J590" s="405"/>
      <c r="K590" s="405"/>
      <c r="L590" s="405"/>
      <c r="M590" s="405"/>
      <c r="N590" s="405"/>
      <c r="O590" s="405"/>
      <c r="P590" s="405"/>
      <c r="Q590" s="405" t="s">
        <v>2525</v>
      </c>
      <c r="R590" s="405"/>
      <c r="S590" s="405"/>
    </row>
    <row r="591" spans="1:19" x14ac:dyDescent="0.2">
      <c r="A591" s="527">
        <v>152</v>
      </c>
      <c r="B591" s="405" t="s">
        <v>2252</v>
      </c>
      <c r="C591" s="405" t="s">
        <v>143</v>
      </c>
      <c r="D591" s="405" t="s">
        <v>1881</v>
      </c>
      <c r="E591" s="405" t="s">
        <v>557</v>
      </c>
      <c r="F591" s="405" t="s">
        <v>574</v>
      </c>
      <c r="G591" s="405" t="s">
        <v>1938</v>
      </c>
      <c r="H591" s="410">
        <v>54.17</v>
      </c>
      <c r="J591" s="405"/>
      <c r="K591" s="405"/>
      <c r="L591" s="405"/>
      <c r="M591" s="405"/>
      <c r="N591" s="405"/>
      <c r="O591" s="405"/>
      <c r="P591" s="405"/>
      <c r="Q591" s="405" t="s">
        <v>2526</v>
      </c>
      <c r="R591" s="405"/>
      <c r="S591" s="405"/>
    </row>
    <row r="592" spans="1:19" x14ac:dyDescent="0.2">
      <c r="A592" s="527">
        <v>3</v>
      </c>
      <c r="B592" s="405" t="s">
        <v>346</v>
      </c>
      <c r="C592" s="405" t="s">
        <v>588</v>
      </c>
      <c r="D592" s="405" t="s">
        <v>1881</v>
      </c>
      <c r="E592" s="405" t="s">
        <v>557</v>
      </c>
      <c r="F592" s="405" t="s">
        <v>558</v>
      </c>
      <c r="G592" s="405" t="s">
        <v>1888</v>
      </c>
      <c r="H592" s="410">
        <v>55.6</v>
      </c>
      <c r="J592" s="405"/>
      <c r="K592" s="405"/>
      <c r="L592" s="405"/>
      <c r="M592" s="405"/>
      <c r="N592" s="405"/>
      <c r="O592" s="405"/>
      <c r="P592" s="405"/>
      <c r="Q592" s="405" t="s">
        <v>2527</v>
      </c>
      <c r="R592" s="405"/>
      <c r="S592" s="405"/>
    </row>
    <row r="593" spans="1:19" x14ac:dyDescent="0.2">
      <c r="A593" s="527">
        <v>129</v>
      </c>
      <c r="B593" s="405" t="s">
        <v>2235</v>
      </c>
      <c r="C593" s="405" t="s">
        <v>2236</v>
      </c>
      <c r="D593" s="405" t="s">
        <v>1876</v>
      </c>
      <c r="E593" s="405" t="s">
        <v>557</v>
      </c>
      <c r="F593" s="405" t="s">
        <v>2210</v>
      </c>
      <c r="G593" s="405" t="s">
        <v>2211</v>
      </c>
      <c r="H593" s="410">
        <v>56.57</v>
      </c>
      <c r="J593" s="405"/>
      <c r="K593" s="405"/>
      <c r="L593" s="405"/>
      <c r="M593" s="405"/>
      <c r="N593" s="405"/>
      <c r="O593" s="405"/>
      <c r="P593" s="405"/>
      <c r="Q593" s="405" t="s">
        <v>2528</v>
      </c>
      <c r="R593" s="405"/>
      <c r="S593" s="405"/>
    </row>
    <row r="594" spans="1:19" x14ac:dyDescent="0.2">
      <c r="H594" s="599"/>
    </row>
    <row r="595" spans="1:19" x14ac:dyDescent="0.2">
      <c r="H595" s="599"/>
    </row>
    <row r="596" spans="1:19" x14ac:dyDescent="0.2">
      <c r="H596" s="599"/>
    </row>
    <row r="597" spans="1:19" x14ac:dyDescent="0.2">
      <c r="A597" s="486" t="s">
        <v>1866</v>
      </c>
      <c r="B597" s="486" t="s">
        <v>20</v>
      </c>
      <c r="C597" s="486" t="s">
        <v>1867</v>
      </c>
      <c r="D597" s="486" t="s">
        <v>554</v>
      </c>
      <c r="E597" s="486" t="s">
        <v>1804</v>
      </c>
      <c r="F597" s="486" t="s">
        <v>538</v>
      </c>
      <c r="G597" s="486" t="s">
        <v>1868</v>
      </c>
      <c r="H597" s="599"/>
      <c r="J597" s="486"/>
      <c r="K597" s="486"/>
      <c r="L597" s="486"/>
      <c r="M597" s="486"/>
      <c r="N597" s="486"/>
      <c r="O597" s="486"/>
      <c r="P597" s="486"/>
    </row>
    <row r="598" spans="1:19" x14ac:dyDescent="0.2">
      <c r="A598" s="405" t="s">
        <v>1999</v>
      </c>
      <c r="B598" s="405" t="s">
        <v>620</v>
      </c>
      <c r="C598" s="405" t="s">
        <v>2000</v>
      </c>
      <c r="D598" s="405" t="s">
        <v>7</v>
      </c>
      <c r="E598" s="405">
        <v>2</v>
      </c>
      <c r="F598" s="405" t="s">
        <v>2001</v>
      </c>
      <c r="G598" s="487">
        <v>7</v>
      </c>
      <c r="H598" s="599"/>
      <c r="J598" s="405"/>
      <c r="K598" s="405"/>
      <c r="L598" s="405"/>
      <c r="M598" s="405"/>
      <c r="N598" s="405"/>
      <c r="O598" s="405"/>
      <c r="P598" s="487"/>
    </row>
    <row r="599" spans="1:19" x14ac:dyDescent="0.2">
      <c r="H599" s="599"/>
    </row>
    <row r="600" spans="1:19" x14ac:dyDescent="0.2">
      <c r="A600" s="486" t="s">
        <v>1872</v>
      </c>
      <c r="B600" s="486" t="s">
        <v>552</v>
      </c>
      <c r="C600" s="486" t="s">
        <v>553</v>
      </c>
      <c r="D600" s="486" t="s">
        <v>131</v>
      </c>
      <c r="E600" s="486" t="s">
        <v>276</v>
      </c>
      <c r="F600" s="486" t="s">
        <v>555</v>
      </c>
      <c r="G600" s="486" t="s">
        <v>813</v>
      </c>
      <c r="H600" s="411" t="s">
        <v>1873</v>
      </c>
      <c r="J600" s="486"/>
      <c r="K600" s="486"/>
      <c r="L600" s="486"/>
      <c r="M600" s="486"/>
      <c r="N600" s="486"/>
      <c r="O600" s="486"/>
      <c r="P600" s="486"/>
      <c r="Q600" s="486" t="s">
        <v>1873</v>
      </c>
      <c r="R600" s="486" t="s">
        <v>2325</v>
      </c>
      <c r="S600" s="486" t="s">
        <v>2326</v>
      </c>
    </row>
    <row r="601" spans="1:19" x14ac:dyDescent="0.2">
      <c r="A601" s="527">
        <v>114</v>
      </c>
      <c r="B601" s="405" t="s">
        <v>241</v>
      </c>
      <c r="C601" s="405" t="s">
        <v>198</v>
      </c>
      <c r="D601" s="405" t="s">
        <v>1881</v>
      </c>
      <c r="E601" s="405" t="s">
        <v>563</v>
      </c>
      <c r="F601" s="405" t="s">
        <v>2210</v>
      </c>
      <c r="G601" s="405" t="s">
        <v>2211</v>
      </c>
      <c r="H601" s="410">
        <v>58.76</v>
      </c>
      <c r="J601" s="405"/>
      <c r="K601" s="405"/>
      <c r="L601" s="405"/>
      <c r="M601" s="405"/>
      <c r="N601" s="405"/>
      <c r="O601" s="405"/>
      <c r="P601" s="405"/>
      <c r="Q601" s="405" t="s">
        <v>2529</v>
      </c>
      <c r="R601" s="405"/>
      <c r="S601" s="405"/>
    </row>
    <row r="602" spans="1:19" x14ac:dyDescent="0.2">
      <c r="A602" s="527">
        <v>4</v>
      </c>
      <c r="B602" s="405" t="s">
        <v>2168</v>
      </c>
      <c r="C602" s="405" t="s">
        <v>527</v>
      </c>
      <c r="D602" s="405" t="s">
        <v>1881</v>
      </c>
      <c r="E602" s="405" t="s">
        <v>563</v>
      </c>
      <c r="F602" s="405" t="s">
        <v>2169</v>
      </c>
      <c r="G602" s="405" t="s">
        <v>2170</v>
      </c>
      <c r="H602" s="410">
        <v>60.86</v>
      </c>
      <c r="J602" s="405"/>
      <c r="K602" s="405"/>
      <c r="L602" s="405"/>
      <c r="M602" s="405"/>
      <c r="N602" s="405"/>
      <c r="O602" s="405"/>
      <c r="P602" s="405"/>
      <c r="Q602" s="405" t="s">
        <v>2530</v>
      </c>
      <c r="R602" s="405"/>
      <c r="S602" s="405"/>
    </row>
    <row r="603" spans="1:19" x14ac:dyDescent="0.2">
      <c r="A603" s="527">
        <v>155</v>
      </c>
      <c r="B603" s="405" t="s">
        <v>190</v>
      </c>
      <c r="C603" s="405" t="s">
        <v>184</v>
      </c>
      <c r="D603" s="405" t="s">
        <v>1881</v>
      </c>
      <c r="E603" s="405" t="s">
        <v>563</v>
      </c>
      <c r="F603" s="405" t="s">
        <v>574</v>
      </c>
      <c r="G603" s="405" t="s">
        <v>1938</v>
      </c>
      <c r="H603" s="410">
        <v>61</v>
      </c>
      <c r="J603" s="405"/>
      <c r="K603" s="405"/>
      <c r="L603" s="405"/>
      <c r="M603" s="405"/>
      <c r="N603" s="405"/>
      <c r="O603" s="405"/>
      <c r="P603" s="405"/>
      <c r="Q603" s="405" t="s">
        <v>2531</v>
      </c>
      <c r="R603" s="405"/>
      <c r="S603" s="405"/>
    </row>
    <row r="604" spans="1:19" x14ac:dyDescent="0.2">
      <c r="A604" s="527">
        <v>24</v>
      </c>
      <c r="B604" s="405" t="s">
        <v>210</v>
      </c>
      <c r="C604" s="405" t="s">
        <v>2002</v>
      </c>
      <c r="D604" s="405" t="s">
        <v>1881</v>
      </c>
      <c r="E604" s="405" t="s">
        <v>563</v>
      </c>
      <c r="F604" s="405" t="s">
        <v>2003</v>
      </c>
      <c r="G604" s="405" t="s">
        <v>2004</v>
      </c>
      <c r="H604" s="410">
        <v>61.97</v>
      </c>
      <c r="J604" s="405"/>
      <c r="K604" s="405"/>
      <c r="L604" s="405"/>
      <c r="M604" s="405"/>
      <c r="N604" s="405"/>
      <c r="O604" s="405"/>
      <c r="P604" s="405"/>
      <c r="Q604" s="405" t="s">
        <v>2532</v>
      </c>
      <c r="R604" s="405"/>
      <c r="S604" s="405"/>
    </row>
    <row r="605" spans="1:19" x14ac:dyDescent="0.2">
      <c r="A605" s="527">
        <v>149</v>
      </c>
      <c r="B605" s="405" t="s">
        <v>208</v>
      </c>
      <c r="C605" s="405" t="s">
        <v>2171</v>
      </c>
      <c r="D605" s="405" t="s">
        <v>1881</v>
      </c>
      <c r="E605" s="405" t="s">
        <v>563</v>
      </c>
      <c r="F605" s="405" t="s">
        <v>2169</v>
      </c>
      <c r="G605" s="405" t="s">
        <v>2170</v>
      </c>
      <c r="H605" s="410">
        <v>63</v>
      </c>
      <c r="J605" s="405"/>
      <c r="K605" s="405"/>
      <c r="L605" s="405"/>
      <c r="M605" s="405"/>
      <c r="N605" s="405"/>
      <c r="O605" s="405"/>
      <c r="P605" s="405"/>
      <c r="Q605" s="405" t="s">
        <v>2533</v>
      </c>
      <c r="R605" s="405"/>
      <c r="S605" s="405"/>
    </row>
    <row r="606" spans="1:19" x14ac:dyDescent="0.2">
      <c r="A606" s="527">
        <v>153</v>
      </c>
      <c r="B606" s="405" t="s">
        <v>2338</v>
      </c>
      <c r="C606" s="405" t="s">
        <v>2339</v>
      </c>
      <c r="D606" s="405" t="s">
        <v>1881</v>
      </c>
      <c r="E606" s="405" t="s">
        <v>563</v>
      </c>
      <c r="F606" s="405" t="s">
        <v>2210</v>
      </c>
      <c r="G606" s="405" t="s">
        <v>2211</v>
      </c>
      <c r="H606" s="410">
        <v>63</v>
      </c>
      <c r="J606" s="405"/>
      <c r="K606" s="405"/>
      <c r="L606" s="405"/>
      <c r="M606" s="405"/>
      <c r="N606" s="405"/>
      <c r="O606" s="405"/>
      <c r="P606" s="405"/>
      <c r="Q606" s="405" t="s">
        <v>2533</v>
      </c>
      <c r="R606" s="405"/>
      <c r="S606" s="405"/>
    </row>
    <row r="607" spans="1:19" x14ac:dyDescent="0.2">
      <c r="A607" s="527">
        <v>154</v>
      </c>
      <c r="B607" s="405" t="s">
        <v>421</v>
      </c>
      <c r="C607" s="405" t="s">
        <v>477</v>
      </c>
      <c r="D607" s="405" t="s">
        <v>1881</v>
      </c>
      <c r="E607" s="405" t="s">
        <v>563</v>
      </c>
      <c r="F607" s="405" t="s">
        <v>575</v>
      </c>
      <c r="G607" s="405" t="s">
        <v>1907</v>
      </c>
      <c r="H607" s="410">
        <v>68.069999999999993</v>
      </c>
      <c r="J607" s="405"/>
      <c r="K607" s="405"/>
      <c r="L607" s="405"/>
      <c r="M607" s="405"/>
      <c r="N607" s="405"/>
      <c r="O607" s="405"/>
      <c r="P607" s="405"/>
      <c r="Q607" s="405" t="s">
        <v>2534</v>
      </c>
      <c r="R607" s="405"/>
      <c r="S607" s="405"/>
    </row>
    <row r="608" spans="1:19" x14ac:dyDescent="0.2">
      <c r="H608" s="599"/>
    </row>
    <row r="609" spans="1:19" x14ac:dyDescent="0.2">
      <c r="H609" s="599"/>
    </row>
    <row r="610" spans="1:19" x14ac:dyDescent="0.2">
      <c r="H610" s="599"/>
    </row>
    <row r="611" spans="1:19" x14ac:dyDescent="0.2">
      <c r="A611" s="486" t="s">
        <v>1866</v>
      </c>
      <c r="B611" s="486" t="s">
        <v>20</v>
      </c>
      <c r="C611" s="486" t="s">
        <v>1867</v>
      </c>
      <c r="D611" s="486" t="s">
        <v>554</v>
      </c>
      <c r="E611" s="486" t="s">
        <v>1804</v>
      </c>
      <c r="F611" s="486" t="s">
        <v>538</v>
      </c>
      <c r="G611" s="486" t="s">
        <v>1868</v>
      </c>
      <c r="H611" s="599"/>
      <c r="J611" s="486"/>
      <c r="K611" s="486"/>
      <c r="L611" s="486"/>
      <c r="M611" s="486"/>
      <c r="N611" s="486"/>
      <c r="O611" s="486"/>
      <c r="P611" s="486"/>
    </row>
    <row r="612" spans="1:19" x14ac:dyDescent="0.2">
      <c r="A612" s="405" t="s">
        <v>2005</v>
      </c>
      <c r="B612" s="405" t="s">
        <v>620</v>
      </c>
      <c r="C612" s="405" t="s">
        <v>2006</v>
      </c>
      <c r="D612" s="405" t="s">
        <v>1885</v>
      </c>
      <c r="E612" s="405">
        <v>2</v>
      </c>
      <c r="F612" s="405" t="s">
        <v>2007</v>
      </c>
      <c r="G612" s="487">
        <v>8</v>
      </c>
      <c r="H612" s="599"/>
      <c r="J612" s="405"/>
      <c r="K612" s="405"/>
      <c r="L612" s="405"/>
      <c r="M612" s="405"/>
      <c r="N612" s="405"/>
      <c r="O612" s="405"/>
      <c r="P612" s="487"/>
    </row>
    <row r="613" spans="1:19" x14ac:dyDescent="0.2">
      <c r="H613" s="599"/>
      <c r="I613" s="407" t="s">
        <v>2304</v>
      </c>
    </row>
    <row r="614" spans="1:19" x14ac:dyDescent="0.2">
      <c r="A614" s="486" t="s">
        <v>1872</v>
      </c>
      <c r="B614" s="486" t="s">
        <v>552</v>
      </c>
      <c r="C614" s="486" t="s">
        <v>553</v>
      </c>
      <c r="D614" s="486" t="s">
        <v>131</v>
      </c>
      <c r="E614" s="486" t="s">
        <v>276</v>
      </c>
      <c r="F614" s="486" t="s">
        <v>555</v>
      </c>
      <c r="G614" s="486" t="s">
        <v>813</v>
      </c>
      <c r="H614" s="411" t="s">
        <v>1873</v>
      </c>
      <c r="J614" s="486"/>
      <c r="K614" s="486"/>
      <c r="L614" s="486"/>
      <c r="M614" s="486"/>
      <c r="N614" s="486"/>
      <c r="O614" s="486"/>
      <c r="P614" s="486"/>
      <c r="Q614" s="486" t="s">
        <v>1873</v>
      </c>
      <c r="R614" s="486" t="s">
        <v>2325</v>
      </c>
      <c r="S614" s="486" t="s">
        <v>2326</v>
      </c>
    </row>
    <row r="615" spans="1:19" x14ac:dyDescent="0.2">
      <c r="A615" s="527">
        <v>157</v>
      </c>
      <c r="B615" s="405" t="s">
        <v>312</v>
      </c>
      <c r="C615" s="405" t="s">
        <v>2123</v>
      </c>
      <c r="D615" s="405" t="s">
        <v>1876</v>
      </c>
      <c r="E615" s="405" t="s">
        <v>557</v>
      </c>
      <c r="F615" s="405" t="s">
        <v>558</v>
      </c>
      <c r="G615" s="405" t="s">
        <v>1888</v>
      </c>
      <c r="H615" s="410">
        <v>67</v>
      </c>
      <c r="J615" s="405"/>
      <c r="K615" s="405"/>
      <c r="L615" s="405"/>
      <c r="M615" s="405"/>
      <c r="N615" s="405"/>
      <c r="O615" s="405"/>
      <c r="P615" s="405"/>
      <c r="Q615" s="405" t="s">
        <v>2172</v>
      </c>
      <c r="R615" s="405"/>
      <c r="S615" s="405"/>
    </row>
    <row r="616" spans="1:19" x14ac:dyDescent="0.2">
      <c r="A616" s="527">
        <v>51</v>
      </c>
      <c r="B616" s="405" t="s">
        <v>771</v>
      </c>
      <c r="C616" s="405" t="s">
        <v>2234</v>
      </c>
      <c r="D616" s="405" t="s">
        <v>1876</v>
      </c>
      <c r="E616" s="405" t="s">
        <v>557</v>
      </c>
      <c r="F616" s="405" t="s">
        <v>2106</v>
      </c>
      <c r="G616" s="405" t="s">
        <v>2107</v>
      </c>
      <c r="H616" s="410">
        <v>52.84</v>
      </c>
      <c r="J616" s="405"/>
      <c r="K616" s="405"/>
      <c r="L616" s="405"/>
      <c r="M616" s="405"/>
      <c r="N616" s="405"/>
      <c r="O616" s="405"/>
      <c r="P616" s="405"/>
      <c r="Q616" s="405" t="s">
        <v>2535</v>
      </c>
      <c r="R616" s="405"/>
      <c r="S616" s="405"/>
    </row>
    <row r="617" spans="1:19" x14ac:dyDescent="0.2">
      <c r="A617" s="527">
        <v>160</v>
      </c>
      <c r="B617" s="405" t="s">
        <v>180</v>
      </c>
      <c r="C617" s="405" t="s">
        <v>179</v>
      </c>
      <c r="D617" s="405" t="s">
        <v>1876</v>
      </c>
      <c r="E617" s="405" t="s">
        <v>557</v>
      </c>
      <c r="F617" s="405" t="s">
        <v>575</v>
      </c>
      <c r="G617" s="405" t="s">
        <v>1907</v>
      </c>
      <c r="H617" s="410">
        <v>54.25</v>
      </c>
      <c r="J617" s="405"/>
      <c r="K617" s="405"/>
      <c r="L617" s="405"/>
      <c r="M617" s="405"/>
      <c r="N617" s="405"/>
      <c r="O617" s="405"/>
      <c r="P617" s="405"/>
      <c r="Q617" s="405" t="s">
        <v>2536</v>
      </c>
      <c r="R617" s="405"/>
      <c r="S617" s="405"/>
    </row>
    <row r="618" spans="1:19" x14ac:dyDescent="0.2">
      <c r="A618" s="527">
        <v>66</v>
      </c>
      <c r="B618" s="405" t="s">
        <v>134</v>
      </c>
      <c r="C618" s="405" t="s">
        <v>807</v>
      </c>
      <c r="D618" s="405" t="s">
        <v>1876</v>
      </c>
      <c r="E618" s="405" t="s">
        <v>557</v>
      </c>
      <c r="F618" s="405" t="s">
        <v>579</v>
      </c>
      <c r="G618" s="405" t="s">
        <v>2091</v>
      </c>
      <c r="H618" s="410">
        <v>55</v>
      </c>
      <c r="J618" s="405"/>
      <c r="K618" s="405"/>
      <c r="L618" s="405"/>
      <c r="M618" s="405"/>
      <c r="N618" s="405"/>
      <c r="O618" s="405"/>
      <c r="P618" s="405"/>
      <c r="Q618" s="405" t="s">
        <v>2537</v>
      </c>
      <c r="R618" s="405"/>
      <c r="S618" s="405"/>
    </row>
    <row r="619" spans="1:19" x14ac:dyDescent="0.2">
      <c r="A619" s="527">
        <v>156</v>
      </c>
      <c r="B619" s="405" t="s">
        <v>133</v>
      </c>
      <c r="C619" s="405" t="s">
        <v>440</v>
      </c>
      <c r="D619" s="405" t="s">
        <v>1876</v>
      </c>
      <c r="E619" s="405" t="s">
        <v>557</v>
      </c>
      <c r="F619" s="405" t="s">
        <v>575</v>
      </c>
      <c r="G619" s="405" t="s">
        <v>1907</v>
      </c>
      <c r="H619" s="410">
        <v>57.89</v>
      </c>
      <c r="J619" s="405"/>
      <c r="K619" s="405"/>
      <c r="L619" s="405"/>
      <c r="M619" s="405"/>
      <c r="N619" s="405"/>
      <c r="O619" s="405"/>
      <c r="P619" s="405"/>
      <c r="Q619" s="405" t="s">
        <v>2538</v>
      </c>
      <c r="R619" s="405"/>
      <c r="S619" s="405"/>
    </row>
    <row r="620" spans="1:19" x14ac:dyDescent="0.2">
      <c r="A620" s="527">
        <v>159</v>
      </c>
      <c r="B620" s="405" t="s">
        <v>154</v>
      </c>
      <c r="C620" s="405" t="s">
        <v>729</v>
      </c>
      <c r="D620" s="405" t="s">
        <v>1876</v>
      </c>
      <c r="E620" s="405" t="s">
        <v>557</v>
      </c>
      <c r="F620" s="405" t="s">
        <v>615</v>
      </c>
      <c r="G620" s="405" t="s">
        <v>2087</v>
      </c>
      <c r="H620" s="410">
        <v>58.57</v>
      </c>
      <c r="J620" s="405"/>
      <c r="K620" s="405"/>
      <c r="L620" s="405"/>
      <c r="M620" s="405"/>
      <c r="N620" s="405"/>
      <c r="O620" s="405"/>
      <c r="P620" s="405"/>
      <c r="Q620" s="405" t="s">
        <v>2539</v>
      </c>
      <c r="R620" s="405"/>
      <c r="S620" s="405"/>
    </row>
    <row r="621" spans="1:19" x14ac:dyDescent="0.2">
      <c r="A621" s="527">
        <v>158</v>
      </c>
      <c r="B621" s="405" t="s">
        <v>175</v>
      </c>
      <c r="C621" s="405" t="s">
        <v>150</v>
      </c>
      <c r="D621" s="405" t="s">
        <v>1876</v>
      </c>
      <c r="E621" s="405" t="s">
        <v>557</v>
      </c>
      <c r="F621" s="405" t="s">
        <v>558</v>
      </c>
      <c r="G621" s="405" t="s">
        <v>1888</v>
      </c>
      <c r="H621" s="410">
        <v>59</v>
      </c>
      <c r="J621" s="405"/>
      <c r="K621" s="405"/>
      <c r="L621" s="405"/>
      <c r="M621" s="405"/>
      <c r="N621" s="405"/>
      <c r="O621" s="405"/>
      <c r="P621" s="405"/>
      <c r="Q621" s="405" t="s">
        <v>2540</v>
      </c>
      <c r="R621" s="405"/>
      <c r="S621" s="405"/>
    </row>
    <row r="622" spans="1:19" x14ac:dyDescent="0.2">
      <c r="A622" s="527">
        <v>161</v>
      </c>
      <c r="B622" s="405" t="s">
        <v>472</v>
      </c>
      <c r="C622" s="405" t="s">
        <v>173</v>
      </c>
      <c r="D622" s="405" t="s">
        <v>1903</v>
      </c>
      <c r="E622" s="405" t="s">
        <v>557</v>
      </c>
      <c r="F622" s="405" t="s">
        <v>583</v>
      </c>
      <c r="G622" s="405" t="s">
        <v>1879</v>
      </c>
      <c r="H622" s="410">
        <v>62</v>
      </c>
      <c r="J622" s="405"/>
      <c r="K622" s="405"/>
      <c r="L622" s="405"/>
      <c r="M622" s="405"/>
      <c r="N622" s="405"/>
      <c r="O622" s="405"/>
      <c r="P622" s="405"/>
      <c r="Q622" s="405" t="s">
        <v>2541</v>
      </c>
      <c r="R622" s="405"/>
      <c r="S622" s="405"/>
    </row>
    <row r="623" spans="1:19" x14ac:dyDescent="0.2">
      <c r="H623" s="599"/>
    </row>
    <row r="624" spans="1:19" x14ac:dyDescent="0.2">
      <c r="H624" s="599"/>
    </row>
    <row r="625" spans="1:19" x14ac:dyDescent="0.2">
      <c r="H625" s="599"/>
    </row>
    <row r="626" spans="1:19" x14ac:dyDescent="0.2">
      <c r="A626" s="486" t="s">
        <v>1866</v>
      </c>
      <c r="B626" s="486" t="s">
        <v>20</v>
      </c>
      <c r="C626" s="486" t="s">
        <v>1867</v>
      </c>
      <c r="D626" s="486" t="s">
        <v>554</v>
      </c>
      <c r="E626" s="486" t="s">
        <v>1804</v>
      </c>
      <c r="F626" s="486" t="s">
        <v>538</v>
      </c>
      <c r="G626" s="486" t="s">
        <v>1868</v>
      </c>
      <c r="H626" s="599"/>
      <c r="J626" s="486"/>
      <c r="K626" s="486"/>
      <c r="L626" s="486"/>
      <c r="M626" s="486"/>
      <c r="N626" s="486"/>
      <c r="O626" s="486"/>
      <c r="P626" s="486"/>
    </row>
    <row r="627" spans="1:19" x14ac:dyDescent="0.2">
      <c r="A627" s="405" t="s">
        <v>2008</v>
      </c>
      <c r="B627" s="405" t="s">
        <v>2009</v>
      </c>
      <c r="C627" s="405" t="s">
        <v>2010</v>
      </c>
      <c r="D627" s="405" t="s">
        <v>1870</v>
      </c>
      <c r="E627" s="405">
        <v>2</v>
      </c>
      <c r="F627" s="405" t="s">
        <v>1883</v>
      </c>
      <c r="G627" s="487">
        <v>13</v>
      </c>
      <c r="H627" s="599"/>
      <c r="J627" s="405"/>
      <c r="K627" s="405"/>
      <c r="L627" s="405"/>
      <c r="M627" s="405"/>
      <c r="N627" s="405"/>
      <c r="O627" s="405"/>
      <c r="P627" s="487"/>
    </row>
    <row r="628" spans="1:19" x14ac:dyDescent="0.2">
      <c r="H628" s="599"/>
    </row>
    <row r="629" spans="1:19" x14ac:dyDescent="0.2">
      <c r="A629" s="486" t="s">
        <v>1872</v>
      </c>
      <c r="B629" s="486" t="s">
        <v>552</v>
      </c>
      <c r="C629" s="486" t="s">
        <v>553</v>
      </c>
      <c r="D629" s="486" t="s">
        <v>131</v>
      </c>
      <c r="E629" s="486" t="s">
        <v>276</v>
      </c>
      <c r="F629" s="486" t="s">
        <v>555</v>
      </c>
      <c r="G629" s="486" t="s">
        <v>813</v>
      </c>
      <c r="H629" s="411" t="s">
        <v>1873</v>
      </c>
      <c r="J629" s="486"/>
      <c r="K629" s="486"/>
      <c r="L629" s="486"/>
      <c r="M629" s="486"/>
      <c r="N629" s="486"/>
      <c r="O629" s="486"/>
      <c r="P629" s="486"/>
      <c r="Q629" s="486" t="s">
        <v>1873</v>
      </c>
      <c r="R629" s="486" t="s">
        <v>2325</v>
      </c>
      <c r="S629" s="486" t="s">
        <v>2326</v>
      </c>
    </row>
    <row r="630" spans="1:19" x14ac:dyDescent="0.2">
      <c r="A630" s="527">
        <v>144</v>
      </c>
      <c r="B630" s="405" t="s">
        <v>2011</v>
      </c>
      <c r="C630" s="405" t="s">
        <v>2012</v>
      </c>
      <c r="D630" s="405" t="s">
        <v>1876</v>
      </c>
      <c r="E630" s="405" t="s">
        <v>563</v>
      </c>
      <c r="F630" s="405" t="s">
        <v>583</v>
      </c>
      <c r="G630" s="405" t="s">
        <v>1879</v>
      </c>
      <c r="H630" s="410">
        <v>0</v>
      </c>
      <c r="J630" s="405"/>
      <c r="K630" s="405"/>
      <c r="L630" s="405"/>
      <c r="M630" s="405"/>
      <c r="N630" s="405"/>
      <c r="O630" s="405"/>
      <c r="P630" s="405"/>
      <c r="Q630" s="405" t="s">
        <v>1928</v>
      </c>
      <c r="R630" s="405"/>
      <c r="S630" s="405"/>
    </row>
    <row r="631" spans="1:19" x14ac:dyDescent="0.2">
      <c r="A631" s="527">
        <v>147</v>
      </c>
      <c r="B631" s="405" t="s">
        <v>192</v>
      </c>
      <c r="C631" s="405" t="s">
        <v>464</v>
      </c>
      <c r="D631" s="405" t="s">
        <v>1876</v>
      </c>
      <c r="E631" s="405" t="s">
        <v>563</v>
      </c>
      <c r="F631" s="405" t="s">
        <v>574</v>
      </c>
      <c r="G631" s="405" t="s">
        <v>1938</v>
      </c>
      <c r="H631" s="410">
        <v>42.7</v>
      </c>
      <c r="J631" s="405"/>
      <c r="K631" s="405"/>
      <c r="L631" s="405"/>
      <c r="M631" s="405"/>
      <c r="N631" s="405"/>
      <c r="O631" s="405"/>
      <c r="P631" s="405"/>
      <c r="Q631" s="405" t="s">
        <v>2542</v>
      </c>
      <c r="R631" s="405"/>
      <c r="S631" s="405"/>
    </row>
    <row r="632" spans="1:19" x14ac:dyDescent="0.2">
      <c r="A632" s="527">
        <v>145</v>
      </c>
      <c r="B632" s="405" t="s">
        <v>469</v>
      </c>
      <c r="C632" s="405" t="s">
        <v>2013</v>
      </c>
      <c r="D632" s="405" t="s">
        <v>1876</v>
      </c>
      <c r="E632" s="405" t="s">
        <v>563</v>
      </c>
      <c r="F632" s="405" t="s">
        <v>590</v>
      </c>
      <c r="G632" s="405" t="s">
        <v>2014</v>
      </c>
      <c r="H632" s="410">
        <v>42.86</v>
      </c>
      <c r="J632" s="405"/>
      <c r="K632" s="405"/>
      <c r="L632" s="405"/>
      <c r="M632" s="405"/>
      <c r="N632" s="405"/>
      <c r="O632" s="405"/>
      <c r="P632" s="405"/>
      <c r="Q632" s="405" t="s">
        <v>2543</v>
      </c>
      <c r="R632" s="405"/>
      <c r="S632" s="405"/>
    </row>
    <row r="633" spans="1:19" x14ac:dyDescent="0.2">
      <c r="A633" s="527">
        <v>148</v>
      </c>
      <c r="B633" s="405" t="s">
        <v>212</v>
      </c>
      <c r="C633" s="405" t="s">
        <v>373</v>
      </c>
      <c r="D633" s="405" t="s">
        <v>1903</v>
      </c>
      <c r="E633" s="405" t="s">
        <v>563</v>
      </c>
      <c r="F633" s="405" t="s">
        <v>583</v>
      </c>
      <c r="G633" s="405" t="s">
        <v>1879</v>
      </c>
      <c r="H633" s="410">
        <v>43.01</v>
      </c>
      <c r="J633" s="405"/>
      <c r="K633" s="405"/>
      <c r="L633" s="405"/>
      <c r="M633" s="405"/>
      <c r="N633" s="405"/>
      <c r="O633" s="405"/>
      <c r="P633" s="405"/>
      <c r="Q633" s="405" t="s">
        <v>2544</v>
      </c>
      <c r="R633" s="405"/>
      <c r="S633" s="405"/>
    </row>
    <row r="634" spans="1:19" x14ac:dyDescent="0.2">
      <c r="A634" s="527">
        <v>134</v>
      </c>
      <c r="B634" s="405" t="s">
        <v>238</v>
      </c>
      <c r="C634" s="405" t="s">
        <v>497</v>
      </c>
      <c r="D634" s="405" t="s">
        <v>1876</v>
      </c>
      <c r="E634" s="405" t="s">
        <v>563</v>
      </c>
      <c r="F634" s="405" t="s">
        <v>614</v>
      </c>
      <c r="G634" s="405" t="s">
        <v>2132</v>
      </c>
      <c r="H634" s="410">
        <v>43.29</v>
      </c>
      <c r="J634" s="405"/>
      <c r="K634" s="405"/>
      <c r="L634" s="405"/>
      <c r="M634" s="405"/>
      <c r="N634" s="405"/>
      <c r="O634" s="405"/>
      <c r="P634" s="405"/>
      <c r="Q634" s="405" t="s">
        <v>2545</v>
      </c>
      <c r="R634" s="405"/>
      <c r="S634" s="405"/>
    </row>
    <row r="635" spans="1:19" x14ac:dyDescent="0.2">
      <c r="A635" s="527">
        <v>135</v>
      </c>
      <c r="B635" s="405" t="s">
        <v>512</v>
      </c>
      <c r="C635" s="405" t="s">
        <v>1960</v>
      </c>
      <c r="D635" s="405" t="s">
        <v>1903</v>
      </c>
      <c r="E635" s="405" t="s">
        <v>563</v>
      </c>
      <c r="F635" s="405" t="s">
        <v>1961</v>
      </c>
      <c r="G635" s="405" t="s">
        <v>1962</v>
      </c>
      <c r="H635" s="410">
        <v>43.3</v>
      </c>
      <c r="J635" s="405"/>
      <c r="K635" s="405"/>
      <c r="L635" s="405"/>
      <c r="M635" s="405"/>
      <c r="N635" s="405"/>
      <c r="O635" s="405"/>
      <c r="P635" s="405"/>
      <c r="Q635" s="405" t="s">
        <v>2546</v>
      </c>
      <c r="R635" s="405"/>
      <c r="S635" s="405"/>
    </row>
    <row r="636" spans="1:19" x14ac:dyDescent="0.2">
      <c r="A636" s="527">
        <v>146</v>
      </c>
      <c r="B636" s="405" t="s">
        <v>213</v>
      </c>
      <c r="C636" s="405" t="s">
        <v>2083</v>
      </c>
      <c r="D636" s="405" t="s">
        <v>1876</v>
      </c>
      <c r="E636" s="405" t="s">
        <v>563</v>
      </c>
      <c r="F636" s="405" t="s">
        <v>2084</v>
      </c>
      <c r="G636" s="405" t="s">
        <v>2085</v>
      </c>
      <c r="H636" s="410">
        <v>43.3</v>
      </c>
      <c r="J636" s="405"/>
      <c r="K636" s="405"/>
      <c r="L636" s="405"/>
      <c r="M636" s="405"/>
      <c r="N636" s="405"/>
      <c r="O636" s="405"/>
      <c r="P636" s="405"/>
      <c r="Q636" s="405" t="s">
        <v>2546</v>
      </c>
      <c r="R636" s="405"/>
      <c r="S636" s="405"/>
    </row>
    <row r="637" spans="1:19" x14ac:dyDescent="0.2">
      <c r="A637" s="527">
        <v>68</v>
      </c>
      <c r="B637" s="405" t="s">
        <v>196</v>
      </c>
      <c r="C637" s="405" t="s">
        <v>355</v>
      </c>
      <c r="D637" s="405" t="s">
        <v>1876</v>
      </c>
      <c r="E637" s="405" t="s">
        <v>563</v>
      </c>
      <c r="F637" s="405" t="s">
        <v>575</v>
      </c>
      <c r="G637" s="405" t="s">
        <v>1907</v>
      </c>
      <c r="H637" s="410">
        <v>43.6</v>
      </c>
      <c r="J637" s="405"/>
      <c r="K637" s="405"/>
      <c r="L637" s="405"/>
      <c r="M637" s="405"/>
      <c r="N637" s="405"/>
      <c r="O637" s="405"/>
      <c r="P637" s="405"/>
      <c r="Q637" s="405" t="s">
        <v>2547</v>
      </c>
      <c r="R637" s="405"/>
      <c r="S637" s="405"/>
    </row>
    <row r="638" spans="1:19" x14ac:dyDescent="0.2">
      <c r="A638" s="527">
        <v>130</v>
      </c>
      <c r="B638" s="405" t="s">
        <v>491</v>
      </c>
      <c r="C638" s="405" t="s">
        <v>160</v>
      </c>
      <c r="D638" s="405" t="s">
        <v>1876</v>
      </c>
      <c r="E638" s="405" t="s">
        <v>563</v>
      </c>
      <c r="F638" s="405" t="s">
        <v>574</v>
      </c>
      <c r="G638" s="405" t="s">
        <v>1938</v>
      </c>
      <c r="H638" s="410">
        <v>43.77</v>
      </c>
      <c r="J638" s="405"/>
      <c r="K638" s="405"/>
      <c r="L638" s="405"/>
      <c r="M638" s="405"/>
      <c r="N638" s="405"/>
      <c r="O638" s="405"/>
      <c r="P638" s="405"/>
      <c r="Q638" s="405" t="s">
        <v>2548</v>
      </c>
      <c r="R638" s="405"/>
      <c r="S638" s="405"/>
    </row>
    <row r="639" spans="1:19" x14ac:dyDescent="0.2">
      <c r="A639" s="527">
        <v>132</v>
      </c>
      <c r="B639" s="405" t="s">
        <v>208</v>
      </c>
      <c r="C639" s="405" t="s">
        <v>725</v>
      </c>
      <c r="D639" s="405" t="s">
        <v>1876</v>
      </c>
      <c r="E639" s="405" t="s">
        <v>563</v>
      </c>
      <c r="F639" s="405" t="s">
        <v>574</v>
      </c>
      <c r="G639" s="405" t="s">
        <v>1938</v>
      </c>
      <c r="H639" s="410">
        <v>45.43</v>
      </c>
      <c r="J639" s="405"/>
      <c r="K639" s="405"/>
      <c r="L639" s="405"/>
      <c r="M639" s="405"/>
      <c r="N639" s="405"/>
      <c r="O639" s="405"/>
      <c r="P639" s="405"/>
      <c r="Q639" s="405" t="s">
        <v>2549</v>
      </c>
      <c r="R639" s="405"/>
      <c r="S639" s="405"/>
    </row>
    <row r="640" spans="1:19" x14ac:dyDescent="0.2">
      <c r="A640" s="527">
        <v>120</v>
      </c>
      <c r="B640" s="405" t="s">
        <v>190</v>
      </c>
      <c r="C640" s="405" t="s">
        <v>311</v>
      </c>
      <c r="D640" s="405" t="s">
        <v>1876</v>
      </c>
      <c r="E640" s="405" t="s">
        <v>563</v>
      </c>
      <c r="F640" s="405" t="s">
        <v>571</v>
      </c>
      <c r="G640" s="405" t="s">
        <v>1922</v>
      </c>
      <c r="H640" s="410">
        <v>45.76</v>
      </c>
      <c r="J640" s="405"/>
      <c r="K640" s="405"/>
      <c r="L640" s="405"/>
      <c r="M640" s="405"/>
      <c r="N640" s="405"/>
      <c r="O640" s="405"/>
      <c r="P640" s="405"/>
      <c r="Q640" s="405" t="s">
        <v>2550</v>
      </c>
      <c r="R640" s="405"/>
      <c r="S640" s="405"/>
    </row>
    <row r="641" spans="1:19" x14ac:dyDescent="0.2">
      <c r="A641" s="527">
        <v>123</v>
      </c>
      <c r="B641" s="405" t="s">
        <v>381</v>
      </c>
      <c r="C641" s="405" t="s">
        <v>687</v>
      </c>
      <c r="D641" s="405" t="s">
        <v>1876</v>
      </c>
      <c r="E641" s="405" t="s">
        <v>563</v>
      </c>
      <c r="F641" s="405" t="s">
        <v>574</v>
      </c>
      <c r="G641" s="405" t="s">
        <v>1938</v>
      </c>
      <c r="H641" s="410">
        <v>47.69</v>
      </c>
      <c r="J641" s="405"/>
      <c r="K641" s="405"/>
      <c r="L641" s="405"/>
      <c r="M641" s="405"/>
      <c r="N641" s="405"/>
      <c r="O641" s="405"/>
      <c r="P641" s="405"/>
      <c r="Q641" s="405" t="s">
        <v>2551</v>
      </c>
      <c r="R641" s="405"/>
      <c r="S641" s="405"/>
    </row>
    <row r="642" spans="1:19" x14ac:dyDescent="0.2">
      <c r="A642" s="527">
        <v>122</v>
      </c>
      <c r="B642" s="405" t="s">
        <v>283</v>
      </c>
      <c r="C642" s="405" t="s">
        <v>149</v>
      </c>
      <c r="D642" s="405" t="s">
        <v>1876</v>
      </c>
      <c r="E642" s="405" t="s">
        <v>563</v>
      </c>
      <c r="F642" s="405" t="s">
        <v>583</v>
      </c>
      <c r="G642" s="405" t="s">
        <v>1879</v>
      </c>
      <c r="H642" s="410">
        <v>48.26</v>
      </c>
      <c r="J642" s="405"/>
      <c r="K642" s="405"/>
      <c r="L642" s="405"/>
      <c r="M642" s="405"/>
      <c r="N642" s="405"/>
      <c r="O642" s="405"/>
      <c r="P642" s="405"/>
      <c r="Q642" s="405" t="s">
        <v>2552</v>
      </c>
      <c r="R642" s="405"/>
      <c r="S642" s="405"/>
    </row>
    <row r="643" spans="1:19" x14ac:dyDescent="0.2">
      <c r="H643" s="599"/>
    </row>
    <row r="644" spans="1:19" x14ac:dyDescent="0.2">
      <c r="H644" s="599"/>
    </row>
    <row r="645" spans="1:19" x14ac:dyDescent="0.2">
      <c r="H645" s="599"/>
    </row>
    <row r="646" spans="1:19" x14ac:dyDescent="0.2">
      <c r="A646" s="486" t="s">
        <v>1866</v>
      </c>
      <c r="B646" s="486" t="s">
        <v>20</v>
      </c>
      <c r="C646" s="486" t="s">
        <v>1867</v>
      </c>
      <c r="D646" s="486" t="s">
        <v>554</v>
      </c>
      <c r="E646" s="486" t="s">
        <v>1804</v>
      </c>
      <c r="F646" s="486" t="s">
        <v>538</v>
      </c>
      <c r="G646" s="486" t="s">
        <v>1868</v>
      </c>
      <c r="H646" s="599"/>
      <c r="J646" s="486"/>
      <c r="K646" s="486"/>
      <c r="L646" s="486"/>
      <c r="M646" s="486"/>
      <c r="N646" s="486"/>
      <c r="O646" s="486"/>
      <c r="P646" s="486"/>
    </row>
    <row r="647" spans="1:19" x14ac:dyDescent="0.2">
      <c r="A647" s="405" t="s">
        <v>2015</v>
      </c>
      <c r="B647" s="405" t="s">
        <v>562</v>
      </c>
      <c r="C647" s="405" t="s">
        <v>2016</v>
      </c>
      <c r="D647" s="405" t="s">
        <v>1870</v>
      </c>
      <c r="E647" s="405">
        <v>2</v>
      </c>
      <c r="F647" s="405" t="s">
        <v>2017</v>
      </c>
      <c r="G647" s="487">
        <v>7</v>
      </c>
      <c r="H647" s="599"/>
      <c r="J647" s="405"/>
      <c r="K647" s="405"/>
      <c r="L647" s="405"/>
      <c r="M647" s="405"/>
      <c r="N647" s="405"/>
      <c r="O647" s="405"/>
      <c r="P647" s="487"/>
    </row>
    <row r="648" spans="1:19" x14ac:dyDescent="0.2">
      <c r="H648" s="599"/>
    </row>
    <row r="649" spans="1:19" x14ac:dyDescent="0.2">
      <c r="A649" s="486" t="s">
        <v>1872</v>
      </c>
      <c r="B649" s="486" t="s">
        <v>552</v>
      </c>
      <c r="C649" s="486" t="s">
        <v>553</v>
      </c>
      <c r="D649" s="486" t="s">
        <v>131</v>
      </c>
      <c r="E649" s="486" t="s">
        <v>276</v>
      </c>
      <c r="F649" s="486" t="s">
        <v>555</v>
      </c>
      <c r="G649" s="486" t="s">
        <v>813</v>
      </c>
      <c r="H649" s="411" t="s">
        <v>1873</v>
      </c>
      <c r="J649" s="486"/>
      <c r="K649" s="486"/>
      <c r="L649" s="486"/>
      <c r="M649" s="486"/>
      <c r="N649" s="486"/>
      <c r="O649" s="486"/>
      <c r="P649" s="486"/>
      <c r="Q649" s="486" t="s">
        <v>1873</v>
      </c>
      <c r="R649" s="486" t="s">
        <v>2325</v>
      </c>
      <c r="S649" s="486" t="s">
        <v>2326</v>
      </c>
    </row>
    <row r="650" spans="1:19" x14ac:dyDescent="0.2">
      <c r="A650" s="527">
        <v>120</v>
      </c>
      <c r="B650" s="405" t="s">
        <v>190</v>
      </c>
      <c r="C650" s="405" t="s">
        <v>311</v>
      </c>
      <c r="D650" s="405" t="s">
        <v>1876</v>
      </c>
      <c r="E650" s="405" t="s">
        <v>563</v>
      </c>
      <c r="F650" s="405" t="s">
        <v>571</v>
      </c>
      <c r="G650" s="405" t="s">
        <v>1922</v>
      </c>
      <c r="H650" s="410">
        <v>10.17</v>
      </c>
      <c r="J650" s="405"/>
      <c r="K650" s="405"/>
      <c r="L650" s="405"/>
      <c r="M650" s="405"/>
      <c r="N650" s="405"/>
      <c r="O650" s="405"/>
      <c r="P650" s="405"/>
      <c r="Q650" s="405" t="s">
        <v>2553</v>
      </c>
      <c r="R650" s="405"/>
      <c r="S650" s="405"/>
    </row>
    <row r="651" spans="1:19" x14ac:dyDescent="0.2">
      <c r="A651" s="527">
        <v>146</v>
      </c>
      <c r="B651" s="405" t="s">
        <v>213</v>
      </c>
      <c r="C651" s="405" t="s">
        <v>2083</v>
      </c>
      <c r="D651" s="405" t="s">
        <v>1876</v>
      </c>
      <c r="E651" s="405" t="s">
        <v>563</v>
      </c>
      <c r="F651" s="405" t="s">
        <v>2084</v>
      </c>
      <c r="G651" s="405" t="s">
        <v>2085</v>
      </c>
      <c r="H651" s="410">
        <v>10.17</v>
      </c>
      <c r="J651" s="405"/>
      <c r="K651" s="405"/>
      <c r="L651" s="405"/>
      <c r="M651" s="405"/>
      <c r="N651" s="405"/>
      <c r="O651" s="405"/>
      <c r="P651" s="405"/>
      <c r="Q651" s="405" t="s">
        <v>2553</v>
      </c>
      <c r="R651" s="405"/>
      <c r="S651" s="405"/>
    </row>
    <row r="652" spans="1:19" x14ac:dyDescent="0.2">
      <c r="A652" s="527">
        <v>63</v>
      </c>
      <c r="B652" s="405" t="s">
        <v>204</v>
      </c>
      <c r="C652" s="405" t="s">
        <v>442</v>
      </c>
      <c r="D652" s="405" t="s">
        <v>1876</v>
      </c>
      <c r="E652" s="405" t="s">
        <v>563</v>
      </c>
      <c r="F652" s="405" t="s">
        <v>583</v>
      </c>
      <c r="G652" s="405" t="s">
        <v>1879</v>
      </c>
      <c r="H652" s="410">
        <v>8.86</v>
      </c>
      <c r="J652" s="405"/>
      <c r="K652" s="405"/>
      <c r="L652" s="405"/>
      <c r="M652" s="405"/>
      <c r="N652" s="405"/>
      <c r="O652" s="405"/>
      <c r="P652" s="405"/>
      <c r="Q652" s="405" t="s">
        <v>2554</v>
      </c>
      <c r="R652" s="405"/>
      <c r="S652" s="405"/>
    </row>
    <row r="653" spans="1:19" x14ac:dyDescent="0.2">
      <c r="A653" s="527">
        <v>226</v>
      </c>
      <c r="B653" s="405" t="s">
        <v>505</v>
      </c>
      <c r="C653" s="405" t="s">
        <v>506</v>
      </c>
      <c r="D653" s="405" t="s">
        <v>1876</v>
      </c>
      <c r="E653" s="405" t="s">
        <v>563</v>
      </c>
      <c r="F653" s="405" t="s">
        <v>583</v>
      </c>
      <c r="G653" s="405" t="s">
        <v>1879</v>
      </c>
      <c r="H653" s="410">
        <v>9.02</v>
      </c>
      <c r="J653" s="405"/>
      <c r="K653" s="405"/>
      <c r="L653" s="405"/>
      <c r="M653" s="405"/>
      <c r="N653" s="405"/>
      <c r="O653" s="405"/>
      <c r="P653" s="405"/>
      <c r="Q653" s="405" t="s">
        <v>2555</v>
      </c>
      <c r="R653" s="405"/>
      <c r="S653" s="405"/>
    </row>
    <row r="654" spans="1:19" x14ac:dyDescent="0.2">
      <c r="A654" s="527">
        <v>145</v>
      </c>
      <c r="B654" s="405" t="s">
        <v>469</v>
      </c>
      <c r="C654" s="405" t="s">
        <v>2013</v>
      </c>
      <c r="D654" s="405" t="s">
        <v>1876</v>
      </c>
      <c r="E654" s="405" t="s">
        <v>563</v>
      </c>
      <c r="F654" s="405" t="s">
        <v>590</v>
      </c>
      <c r="G654" s="405" t="s">
        <v>2014</v>
      </c>
      <c r="H654" s="410">
        <v>9.6999999999999993</v>
      </c>
      <c r="J654" s="405"/>
      <c r="K654" s="405"/>
      <c r="L654" s="405"/>
      <c r="M654" s="405"/>
      <c r="N654" s="405"/>
      <c r="O654" s="405"/>
      <c r="P654" s="405"/>
      <c r="Q654" s="405" t="s">
        <v>2556</v>
      </c>
      <c r="R654" s="405"/>
      <c r="S654" s="405"/>
    </row>
    <row r="655" spans="1:19" x14ac:dyDescent="0.2">
      <c r="A655" s="527">
        <v>225</v>
      </c>
      <c r="B655" s="405" t="s">
        <v>216</v>
      </c>
      <c r="C655" s="405" t="s">
        <v>482</v>
      </c>
      <c r="D655" s="405" t="s">
        <v>1876</v>
      </c>
      <c r="E655" s="405" t="s">
        <v>563</v>
      </c>
      <c r="F655" s="405" t="s">
        <v>558</v>
      </c>
      <c r="G655" s="405" t="s">
        <v>1888</v>
      </c>
      <c r="H655" s="410">
        <v>9.7799999999999994</v>
      </c>
      <c r="J655" s="405"/>
      <c r="K655" s="405"/>
      <c r="L655" s="405"/>
      <c r="M655" s="405"/>
      <c r="N655" s="405"/>
      <c r="O655" s="405"/>
      <c r="P655" s="405"/>
      <c r="Q655" s="405" t="s">
        <v>2557</v>
      </c>
      <c r="R655" s="405"/>
      <c r="S655" s="405"/>
    </row>
    <row r="656" spans="1:19" x14ac:dyDescent="0.2">
      <c r="A656" s="527">
        <v>57</v>
      </c>
      <c r="B656" s="405" t="s">
        <v>2110</v>
      </c>
      <c r="C656" s="405" t="s">
        <v>2111</v>
      </c>
      <c r="D656" s="405" t="s">
        <v>1876</v>
      </c>
      <c r="E656" s="405" t="s">
        <v>563</v>
      </c>
      <c r="F656" s="405" t="s">
        <v>801</v>
      </c>
      <c r="G656" s="405" t="s">
        <v>2112</v>
      </c>
      <c r="H656" s="410">
        <v>9.86</v>
      </c>
      <c r="J656" s="405"/>
      <c r="K656" s="405"/>
      <c r="L656" s="405"/>
      <c r="M656" s="405"/>
      <c r="N656" s="405"/>
      <c r="O656" s="405"/>
      <c r="P656" s="405"/>
      <c r="Q656" s="405" t="s">
        <v>2558</v>
      </c>
      <c r="R656" s="405"/>
      <c r="S656" s="405"/>
    </row>
    <row r="657" spans="1:19" x14ac:dyDescent="0.2">
      <c r="H657" s="599"/>
    </row>
    <row r="658" spans="1:19" x14ac:dyDescent="0.2">
      <c r="H658" s="599"/>
    </row>
    <row r="659" spans="1:19" x14ac:dyDescent="0.2">
      <c r="H659" s="599"/>
    </row>
    <row r="660" spans="1:19" x14ac:dyDescent="0.2">
      <c r="A660" s="486" t="s">
        <v>1866</v>
      </c>
      <c r="B660" s="486" t="s">
        <v>20</v>
      </c>
      <c r="C660" s="486" t="s">
        <v>1867</v>
      </c>
      <c r="D660" s="486" t="s">
        <v>554</v>
      </c>
      <c r="E660" s="486" t="s">
        <v>1804</v>
      </c>
      <c r="F660" s="486" t="s">
        <v>538</v>
      </c>
      <c r="G660" s="486" t="s">
        <v>1868</v>
      </c>
      <c r="H660" s="599"/>
      <c r="J660" s="486"/>
      <c r="K660" s="486"/>
      <c r="L660" s="486"/>
      <c r="M660" s="486"/>
      <c r="N660" s="486"/>
      <c r="O660" s="486"/>
      <c r="P660" s="486"/>
    </row>
    <row r="661" spans="1:19" x14ac:dyDescent="0.2">
      <c r="A661" s="405" t="s">
        <v>2018</v>
      </c>
      <c r="B661" s="405" t="s">
        <v>562</v>
      </c>
      <c r="C661" s="405" t="s">
        <v>2019</v>
      </c>
      <c r="D661" s="405" t="s">
        <v>4</v>
      </c>
      <c r="E661" s="405">
        <v>2</v>
      </c>
      <c r="F661" s="405" t="s">
        <v>2020</v>
      </c>
      <c r="G661" s="487">
        <v>4</v>
      </c>
      <c r="H661" s="599"/>
      <c r="J661" s="405"/>
      <c r="K661" s="405"/>
      <c r="L661" s="405"/>
      <c r="M661" s="405"/>
      <c r="N661" s="405"/>
      <c r="O661" s="405"/>
      <c r="P661" s="487"/>
    </row>
    <row r="662" spans="1:19" x14ac:dyDescent="0.2">
      <c r="H662" s="599"/>
    </row>
    <row r="663" spans="1:19" x14ac:dyDescent="0.2">
      <c r="A663" s="486" t="s">
        <v>1872</v>
      </c>
      <c r="B663" s="486" t="s">
        <v>552</v>
      </c>
      <c r="C663" s="486" t="s">
        <v>553</v>
      </c>
      <c r="D663" s="486" t="s">
        <v>131</v>
      </c>
      <c r="E663" s="486" t="s">
        <v>276</v>
      </c>
      <c r="F663" s="486" t="s">
        <v>555</v>
      </c>
      <c r="G663" s="486" t="s">
        <v>813</v>
      </c>
      <c r="H663" s="411" t="s">
        <v>1873</v>
      </c>
      <c r="J663" s="486"/>
      <c r="K663" s="486"/>
      <c r="L663" s="486"/>
      <c r="M663" s="486"/>
      <c r="N663" s="486"/>
      <c r="O663" s="486"/>
      <c r="P663" s="486"/>
      <c r="Q663" s="486" t="s">
        <v>1873</v>
      </c>
      <c r="R663" s="486" t="s">
        <v>2325</v>
      </c>
      <c r="S663" s="486" t="s">
        <v>2326</v>
      </c>
    </row>
    <row r="664" spans="1:19" x14ac:dyDescent="0.2">
      <c r="A664" s="527">
        <v>107</v>
      </c>
      <c r="B664" s="405" t="s">
        <v>709</v>
      </c>
      <c r="C664" s="405" t="s">
        <v>183</v>
      </c>
      <c r="D664" s="405" t="s">
        <v>1893</v>
      </c>
      <c r="E664" s="405" t="s">
        <v>563</v>
      </c>
      <c r="F664" s="405" t="s">
        <v>571</v>
      </c>
      <c r="G664" s="405" t="s">
        <v>1922</v>
      </c>
      <c r="H664" s="410">
        <v>0</v>
      </c>
      <c r="J664" s="405"/>
      <c r="K664" s="405"/>
      <c r="L664" s="405"/>
      <c r="M664" s="405"/>
      <c r="N664" s="405"/>
      <c r="O664" s="405"/>
      <c r="P664" s="405"/>
      <c r="Q664" s="405" t="s">
        <v>1928</v>
      </c>
      <c r="R664" s="405"/>
      <c r="S664" s="405"/>
    </row>
    <row r="665" spans="1:19" x14ac:dyDescent="0.2">
      <c r="A665" s="527">
        <v>111</v>
      </c>
      <c r="B665" s="405" t="s">
        <v>354</v>
      </c>
      <c r="C665" s="405" t="s">
        <v>417</v>
      </c>
      <c r="D665" s="405" t="s">
        <v>1893</v>
      </c>
      <c r="E665" s="405" t="s">
        <v>563</v>
      </c>
      <c r="F665" s="405" t="s">
        <v>571</v>
      </c>
      <c r="G665" s="405" t="s">
        <v>1922</v>
      </c>
      <c r="H665" s="410">
        <v>10.95</v>
      </c>
      <c r="J665" s="405"/>
      <c r="K665" s="405"/>
      <c r="L665" s="405"/>
      <c r="M665" s="405"/>
      <c r="N665" s="405"/>
      <c r="O665" s="405"/>
      <c r="P665" s="405"/>
      <c r="Q665" s="405" t="s">
        <v>2559</v>
      </c>
      <c r="R665" s="405"/>
      <c r="S665" s="405"/>
    </row>
    <row r="666" spans="1:19" x14ac:dyDescent="0.2">
      <c r="A666" s="527">
        <v>97</v>
      </c>
      <c r="B666" s="405" t="s">
        <v>1914</v>
      </c>
      <c r="C666" s="405" t="s">
        <v>1915</v>
      </c>
      <c r="D666" s="405" t="s">
        <v>1893</v>
      </c>
      <c r="E666" s="405" t="s">
        <v>563</v>
      </c>
      <c r="F666" s="405" t="s">
        <v>583</v>
      </c>
      <c r="G666" s="405" t="s">
        <v>1879</v>
      </c>
      <c r="H666" s="410">
        <v>11.8</v>
      </c>
      <c r="J666" s="405"/>
      <c r="K666" s="405"/>
      <c r="L666" s="405"/>
      <c r="M666" s="405"/>
      <c r="N666" s="405"/>
      <c r="O666" s="405"/>
      <c r="P666" s="405"/>
      <c r="Q666" s="405" t="s">
        <v>2560</v>
      </c>
      <c r="R666" s="405"/>
      <c r="S666" s="405"/>
    </row>
    <row r="667" spans="1:19" x14ac:dyDescent="0.2">
      <c r="A667" s="527">
        <v>108</v>
      </c>
      <c r="B667" s="405" t="s">
        <v>290</v>
      </c>
      <c r="C667" s="405" t="s">
        <v>2173</v>
      </c>
      <c r="D667" s="405" t="s">
        <v>1893</v>
      </c>
      <c r="E667" s="405" t="s">
        <v>563</v>
      </c>
      <c r="F667" s="405" t="s">
        <v>614</v>
      </c>
      <c r="G667" s="405" t="s">
        <v>2132</v>
      </c>
      <c r="H667" s="410">
        <v>12.06</v>
      </c>
      <c r="J667" s="405"/>
      <c r="K667" s="405"/>
      <c r="L667" s="405"/>
      <c r="M667" s="405"/>
      <c r="N667" s="405"/>
      <c r="O667" s="405"/>
      <c r="P667" s="405"/>
      <c r="Q667" s="405" t="s">
        <v>2561</v>
      </c>
      <c r="R667" s="405"/>
      <c r="S667" s="405"/>
    </row>
    <row r="668" spans="1:19" x14ac:dyDescent="0.2">
      <c r="H668" s="599"/>
    </row>
    <row r="669" spans="1:19" x14ac:dyDescent="0.2">
      <c r="H669" s="599"/>
    </row>
    <row r="670" spans="1:19" x14ac:dyDescent="0.2">
      <c r="H670" s="599"/>
    </row>
    <row r="671" spans="1:19" x14ac:dyDescent="0.2">
      <c r="A671" s="486" t="s">
        <v>1866</v>
      </c>
      <c r="B671" s="486" t="s">
        <v>20</v>
      </c>
      <c r="C671" s="486" t="s">
        <v>1867</v>
      </c>
      <c r="D671" s="486" t="s">
        <v>554</v>
      </c>
      <c r="E671" s="486" t="s">
        <v>1804</v>
      </c>
      <c r="F671" s="486" t="s">
        <v>538</v>
      </c>
      <c r="G671" s="486" t="s">
        <v>1868</v>
      </c>
      <c r="H671" s="599"/>
      <c r="J671" s="486"/>
      <c r="K671" s="486"/>
      <c r="L671" s="486"/>
      <c r="M671" s="486"/>
      <c r="N671" s="486"/>
      <c r="O671" s="486"/>
      <c r="P671" s="486"/>
    </row>
    <row r="672" spans="1:19" x14ac:dyDescent="0.2">
      <c r="A672" s="405" t="s">
        <v>2021</v>
      </c>
      <c r="B672" s="405" t="s">
        <v>561</v>
      </c>
      <c r="C672" s="405" t="s">
        <v>2022</v>
      </c>
      <c r="D672" s="405" t="s">
        <v>4</v>
      </c>
      <c r="E672" s="405">
        <v>2</v>
      </c>
      <c r="F672" s="405" t="s">
        <v>2023</v>
      </c>
      <c r="G672" s="487">
        <v>24</v>
      </c>
      <c r="H672" s="599"/>
      <c r="J672" s="405"/>
      <c r="K672" s="405"/>
      <c r="L672" s="405"/>
      <c r="M672" s="405"/>
      <c r="N672" s="405"/>
      <c r="O672" s="405"/>
      <c r="P672" s="487"/>
    </row>
    <row r="673" spans="1:19" x14ac:dyDescent="0.2">
      <c r="H673" s="599"/>
    </row>
    <row r="674" spans="1:19" x14ac:dyDescent="0.2">
      <c r="A674" s="486" t="s">
        <v>1872</v>
      </c>
      <c r="B674" s="486" t="s">
        <v>552</v>
      </c>
      <c r="C674" s="486" t="s">
        <v>553</v>
      </c>
      <c r="D674" s="486" t="s">
        <v>131</v>
      </c>
      <c r="E674" s="486" t="s">
        <v>276</v>
      </c>
      <c r="F674" s="486" t="s">
        <v>555</v>
      </c>
      <c r="G674" s="486" t="s">
        <v>813</v>
      </c>
      <c r="H674" s="411" t="s">
        <v>1873</v>
      </c>
      <c r="J674" s="486"/>
      <c r="K674" s="486"/>
      <c r="L674" s="486"/>
      <c r="M674" s="486"/>
      <c r="N674" s="486"/>
      <c r="O674" s="486"/>
      <c r="P674" s="486"/>
      <c r="Q674" s="486" t="s">
        <v>1873</v>
      </c>
      <c r="R674" s="486" t="s">
        <v>2325</v>
      </c>
      <c r="S674" s="486" t="s">
        <v>2326</v>
      </c>
    </row>
    <row r="675" spans="1:19" x14ac:dyDescent="0.2">
      <c r="A675" s="527">
        <v>84</v>
      </c>
      <c r="B675" s="405" t="s">
        <v>2024</v>
      </c>
      <c r="C675" s="405" t="s">
        <v>2025</v>
      </c>
      <c r="D675" s="405" t="s">
        <v>1893</v>
      </c>
      <c r="E675" s="405" t="s">
        <v>563</v>
      </c>
      <c r="F675" s="405" t="s">
        <v>571</v>
      </c>
      <c r="G675" s="405" t="s">
        <v>1922</v>
      </c>
      <c r="H675" s="410">
        <v>0</v>
      </c>
      <c r="J675" s="405"/>
      <c r="K675" s="405"/>
      <c r="L675" s="405"/>
      <c r="M675" s="405"/>
      <c r="N675" s="405"/>
      <c r="O675" s="405"/>
      <c r="P675" s="405"/>
      <c r="Q675" s="405" t="s">
        <v>1928</v>
      </c>
      <c r="R675" s="405"/>
      <c r="S675" s="405"/>
    </row>
    <row r="676" spans="1:19" x14ac:dyDescent="0.2">
      <c r="A676" s="527">
        <v>88</v>
      </c>
      <c r="B676" s="405" t="s">
        <v>196</v>
      </c>
      <c r="C676" s="405" t="s">
        <v>2131</v>
      </c>
      <c r="D676" s="405" t="s">
        <v>1893</v>
      </c>
      <c r="E676" s="405" t="s">
        <v>563</v>
      </c>
      <c r="F676" s="405" t="s">
        <v>614</v>
      </c>
      <c r="G676" s="405" t="s">
        <v>2132</v>
      </c>
      <c r="H676" s="410">
        <v>0</v>
      </c>
      <c r="J676" s="405"/>
      <c r="K676" s="405"/>
      <c r="L676" s="405"/>
      <c r="M676" s="405"/>
      <c r="N676" s="405"/>
      <c r="O676" s="405"/>
      <c r="P676" s="405"/>
      <c r="Q676" s="405" t="s">
        <v>1928</v>
      </c>
      <c r="R676" s="405"/>
      <c r="S676" s="405"/>
    </row>
    <row r="677" spans="1:19" x14ac:dyDescent="0.2">
      <c r="A677" s="527">
        <v>89</v>
      </c>
      <c r="B677" s="405" t="s">
        <v>2104</v>
      </c>
      <c r="C677" s="405" t="s">
        <v>2105</v>
      </c>
      <c r="D677" s="405" t="s">
        <v>1893</v>
      </c>
      <c r="E677" s="405" t="s">
        <v>563</v>
      </c>
      <c r="F677" s="405" t="s">
        <v>558</v>
      </c>
      <c r="G677" s="405" t="s">
        <v>1888</v>
      </c>
      <c r="H677" s="410">
        <v>0</v>
      </c>
      <c r="J677" s="405"/>
      <c r="K677" s="405"/>
      <c r="L677" s="405"/>
      <c r="M677" s="405"/>
      <c r="N677" s="405"/>
      <c r="O677" s="405"/>
      <c r="P677" s="405"/>
      <c r="Q677" s="405" t="s">
        <v>1928</v>
      </c>
      <c r="R677" s="405"/>
      <c r="S677" s="405"/>
    </row>
    <row r="678" spans="1:19" x14ac:dyDescent="0.2">
      <c r="A678" s="527">
        <v>90</v>
      </c>
      <c r="B678" s="405" t="s">
        <v>2130</v>
      </c>
      <c r="C678" s="405" t="s">
        <v>334</v>
      </c>
      <c r="D678" s="405" t="s">
        <v>1893</v>
      </c>
      <c r="E678" s="405" t="s">
        <v>563</v>
      </c>
      <c r="F678" s="405" t="s">
        <v>571</v>
      </c>
      <c r="G678" s="405" t="s">
        <v>1922</v>
      </c>
      <c r="H678" s="410">
        <v>0</v>
      </c>
      <c r="J678" s="405"/>
      <c r="K678" s="405"/>
      <c r="L678" s="405"/>
      <c r="M678" s="405"/>
      <c r="N678" s="405"/>
      <c r="O678" s="405"/>
      <c r="P678" s="405"/>
      <c r="Q678" s="405" t="s">
        <v>1928</v>
      </c>
      <c r="R678" s="405"/>
      <c r="S678" s="405"/>
    </row>
    <row r="679" spans="1:19" x14ac:dyDescent="0.2">
      <c r="A679" s="527">
        <v>102</v>
      </c>
      <c r="B679" s="405" t="s">
        <v>2214</v>
      </c>
      <c r="C679" s="405" t="s">
        <v>2215</v>
      </c>
      <c r="D679" s="405" t="s">
        <v>1893</v>
      </c>
      <c r="E679" s="405" t="s">
        <v>563</v>
      </c>
      <c r="F679" s="405" t="s">
        <v>558</v>
      </c>
      <c r="G679" s="405" t="s">
        <v>1888</v>
      </c>
      <c r="H679" s="410">
        <v>0</v>
      </c>
      <c r="J679" s="405"/>
      <c r="K679" s="405"/>
      <c r="L679" s="405"/>
      <c r="M679" s="405"/>
      <c r="N679" s="405"/>
      <c r="O679" s="405"/>
      <c r="P679" s="405"/>
      <c r="Q679" s="405" t="s">
        <v>1928</v>
      </c>
      <c r="R679" s="405"/>
      <c r="S679" s="405"/>
    </row>
    <row r="680" spans="1:19" x14ac:dyDescent="0.2">
      <c r="A680" s="527">
        <v>103</v>
      </c>
      <c r="B680" s="405" t="s">
        <v>2026</v>
      </c>
      <c r="C680" s="405" t="s">
        <v>2027</v>
      </c>
      <c r="D680" s="405" t="s">
        <v>1893</v>
      </c>
      <c r="E680" s="405" t="s">
        <v>563</v>
      </c>
      <c r="F680" s="405" t="s">
        <v>583</v>
      </c>
      <c r="G680" s="405" t="s">
        <v>1879</v>
      </c>
      <c r="H680" s="410">
        <v>0</v>
      </c>
      <c r="J680" s="405"/>
      <c r="K680" s="405"/>
      <c r="L680" s="405"/>
      <c r="M680" s="405"/>
      <c r="N680" s="405"/>
      <c r="O680" s="405"/>
      <c r="P680" s="405"/>
      <c r="Q680" s="405" t="s">
        <v>1928</v>
      </c>
      <c r="R680" s="405"/>
      <c r="S680" s="405"/>
    </row>
    <row r="681" spans="1:19" x14ac:dyDescent="0.2">
      <c r="A681" s="527">
        <v>107</v>
      </c>
      <c r="B681" s="405" t="s">
        <v>709</v>
      </c>
      <c r="C681" s="405" t="s">
        <v>183</v>
      </c>
      <c r="D681" s="405" t="s">
        <v>1893</v>
      </c>
      <c r="E681" s="405" t="s">
        <v>563</v>
      </c>
      <c r="F681" s="405" t="s">
        <v>571</v>
      </c>
      <c r="G681" s="405" t="s">
        <v>1922</v>
      </c>
      <c r="H681" s="410">
        <v>0</v>
      </c>
      <c r="J681" s="405"/>
      <c r="K681" s="405"/>
      <c r="L681" s="405"/>
      <c r="M681" s="405"/>
      <c r="N681" s="405"/>
      <c r="O681" s="405"/>
      <c r="P681" s="405"/>
      <c r="Q681" s="405" t="s">
        <v>1928</v>
      </c>
      <c r="R681" s="405"/>
      <c r="S681" s="405"/>
    </row>
    <row r="682" spans="1:19" x14ac:dyDescent="0.2">
      <c r="A682" s="527">
        <v>109</v>
      </c>
      <c r="B682" s="405" t="s">
        <v>709</v>
      </c>
      <c r="C682" s="405" t="s">
        <v>2233</v>
      </c>
      <c r="D682" s="405" t="s">
        <v>1893</v>
      </c>
      <c r="E682" s="405" t="s">
        <v>563</v>
      </c>
      <c r="F682" s="405" t="s">
        <v>575</v>
      </c>
      <c r="G682" s="405" t="s">
        <v>1907</v>
      </c>
      <c r="H682" s="410">
        <v>0</v>
      </c>
      <c r="J682" s="405"/>
      <c r="K682" s="405"/>
      <c r="L682" s="405"/>
      <c r="M682" s="405"/>
      <c r="N682" s="405"/>
      <c r="O682" s="405"/>
      <c r="P682" s="405"/>
      <c r="Q682" s="405" t="s">
        <v>1928</v>
      </c>
      <c r="R682" s="405"/>
      <c r="S682" s="405"/>
    </row>
    <row r="683" spans="1:19" x14ac:dyDescent="0.2">
      <c r="A683" s="527">
        <v>110</v>
      </c>
      <c r="B683" s="405" t="s">
        <v>313</v>
      </c>
      <c r="C683" s="405" t="s">
        <v>187</v>
      </c>
      <c r="D683" s="405" t="s">
        <v>1893</v>
      </c>
      <c r="E683" s="405" t="s">
        <v>563</v>
      </c>
      <c r="F683" s="405" t="s">
        <v>575</v>
      </c>
      <c r="G683" s="405" t="s">
        <v>1907</v>
      </c>
      <c r="H683" s="410">
        <v>0</v>
      </c>
      <c r="J683" s="405"/>
      <c r="K683" s="405"/>
      <c r="L683" s="405"/>
      <c r="M683" s="405"/>
      <c r="N683" s="405"/>
      <c r="O683" s="405"/>
      <c r="P683" s="405"/>
      <c r="Q683" s="405" t="s">
        <v>1928</v>
      </c>
      <c r="R683" s="405"/>
      <c r="S683" s="405"/>
    </row>
    <row r="684" spans="1:19" x14ac:dyDescent="0.2">
      <c r="A684" s="527">
        <v>98</v>
      </c>
      <c r="B684" s="405" t="s">
        <v>215</v>
      </c>
      <c r="C684" s="405" t="s">
        <v>339</v>
      </c>
      <c r="D684" s="405" t="s">
        <v>1893</v>
      </c>
      <c r="E684" s="405" t="s">
        <v>563</v>
      </c>
      <c r="F684" s="405" t="s">
        <v>558</v>
      </c>
      <c r="G684" s="405" t="s">
        <v>1888</v>
      </c>
      <c r="H684" s="410">
        <v>10.15</v>
      </c>
      <c r="J684" s="405"/>
      <c r="K684" s="405"/>
      <c r="L684" s="405"/>
      <c r="M684" s="405"/>
      <c r="N684" s="405"/>
      <c r="O684" s="405"/>
      <c r="P684" s="405"/>
      <c r="Q684" s="405" t="s">
        <v>2562</v>
      </c>
      <c r="R684" s="405"/>
      <c r="S684" s="405"/>
    </row>
    <row r="685" spans="1:19" x14ac:dyDescent="0.2">
      <c r="A685" s="527">
        <v>111</v>
      </c>
      <c r="B685" s="405" t="s">
        <v>354</v>
      </c>
      <c r="C685" s="405" t="s">
        <v>417</v>
      </c>
      <c r="D685" s="405" t="s">
        <v>1893</v>
      </c>
      <c r="E685" s="405" t="s">
        <v>563</v>
      </c>
      <c r="F685" s="405" t="s">
        <v>571</v>
      </c>
      <c r="G685" s="405" t="s">
        <v>1922</v>
      </c>
      <c r="H685" s="410">
        <v>10.24</v>
      </c>
      <c r="J685" s="405"/>
      <c r="K685" s="405"/>
      <c r="L685" s="405"/>
      <c r="M685" s="405"/>
      <c r="N685" s="405"/>
      <c r="O685" s="405"/>
      <c r="P685" s="405"/>
      <c r="Q685" s="405" t="s">
        <v>2563</v>
      </c>
      <c r="R685" s="405"/>
      <c r="S685" s="405"/>
    </row>
    <row r="686" spans="1:19" x14ac:dyDescent="0.2">
      <c r="A686" s="527">
        <v>82</v>
      </c>
      <c r="B686" s="405" t="s">
        <v>2253</v>
      </c>
      <c r="C686" s="405" t="s">
        <v>443</v>
      </c>
      <c r="D686" s="405" t="s">
        <v>1893</v>
      </c>
      <c r="E686" s="405" t="s">
        <v>563</v>
      </c>
      <c r="F686" s="405" t="s">
        <v>587</v>
      </c>
      <c r="G686" s="405" t="s">
        <v>2139</v>
      </c>
      <c r="H686" s="410">
        <v>10.5</v>
      </c>
      <c r="J686" s="405"/>
      <c r="K686" s="405"/>
      <c r="L686" s="405"/>
      <c r="M686" s="405"/>
      <c r="N686" s="405"/>
      <c r="O686" s="405"/>
      <c r="P686" s="405"/>
      <c r="Q686" s="405" t="s">
        <v>2564</v>
      </c>
      <c r="R686" s="405"/>
      <c r="S686" s="405"/>
    </row>
    <row r="687" spans="1:19" x14ac:dyDescent="0.2">
      <c r="A687" s="527">
        <v>99</v>
      </c>
      <c r="B687" s="405" t="s">
        <v>411</v>
      </c>
      <c r="C687" s="405" t="s">
        <v>2270</v>
      </c>
      <c r="D687" s="405" t="s">
        <v>1893</v>
      </c>
      <c r="E687" s="405" t="s">
        <v>563</v>
      </c>
      <c r="F687" s="405" t="s">
        <v>574</v>
      </c>
      <c r="G687" s="405" t="s">
        <v>1938</v>
      </c>
      <c r="H687" s="410">
        <v>12</v>
      </c>
      <c r="J687" s="405"/>
      <c r="K687" s="405"/>
      <c r="L687" s="405"/>
      <c r="M687" s="405"/>
      <c r="N687" s="405"/>
      <c r="O687" s="405"/>
      <c r="P687" s="405"/>
      <c r="Q687" s="405" t="s">
        <v>2442</v>
      </c>
      <c r="R687" s="405"/>
      <c r="S687" s="405"/>
    </row>
    <row r="688" spans="1:19" x14ac:dyDescent="0.2">
      <c r="A688" s="527">
        <v>94</v>
      </c>
      <c r="B688" s="405" t="s">
        <v>2026</v>
      </c>
      <c r="C688" s="405" t="s">
        <v>2213</v>
      </c>
      <c r="D688" s="405" t="s">
        <v>1893</v>
      </c>
      <c r="E688" s="405" t="s">
        <v>563</v>
      </c>
      <c r="F688" s="405" t="s">
        <v>575</v>
      </c>
      <c r="G688" s="405" t="s">
        <v>1907</v>
      </c>
      <c r="H688" s="410">
        <v>13</v>
      </c>
      <c r="J688" s="405"/>
      <c r="K688" s="405"/>
      <c r="L688" s="405"/>
      <c r="M688" s="405"/>
      <c r="N688" s="405"/>
      <c r="O688" s="405"/>
      <c r="P688" s="405"/>
      <c r="Q688" s="405" t="s">
        <v>2565</v>
      </c>
      <c r="R688" s="405"/>
      <c r="S688" s="405"/>
    </row>
    <row r="689" spans="1:19" x14ac:dyDescent="0.2">
      <c r="A689" s="527">
        <v>96</v>
      </c>
      <c r="B689" s="405" t="s">
        <v>2133</v>
      </c>
      <c r="C689" s="405" t="s">
        <v>150</v>
      </c>
      <c r="D689" s="405" t="s">
        <v>1893</v>
      </c>
      <c r="E689" s="405" t="s">
        <v>563</v>
      </c>
      <c r="F689" s="405" t="s">
        <v>575</v>
      </c>
      <c r="G689" s="405" t="s">
        <v>1907</v>
      </c>
      <c r="H689" s="410">
        <v>13</v>
      </c>
      <c r="J689" s="405"/>
      <c r="K689" s="405"/>
      <c r="L689" s="405"/>
      <c r="M689" s="405"/>
      <c r="N689" s="405"/>
      <c r="O689" s="405"/>
      <c r="P689" s="405"/>
      <c r="Q689" s="405" t="s">
        <v>2565</v>
      </c>
      <c r="R689" s="405"/>
      <c r="S689" s="405"/>
    </row>
    <row r="690" spans="1:19" x14ac:dyDescent="0.2">
      <c r="A690" s="527">
        <v>87</v>
      </c>
      <c r="B690" s="405" t="s">
        <v>2134</v>
      </c>
      <c r="C690" s="405" t="s">
        <v>2135</v>
      </c>
      <c r="D690" s="405" t="s">
        <v>1893</v>
      </c>
      <c r="E690" s="405" t="s">
        <v>563</v>
      </c>
      <c r="F690" s="405" t="s">
        <v>575</v>
      </c>
      <c r="G690" s="405" t="s">
        <v>1907</v>
      </c>
      <c r="H690" s="410">
        <v>14</v>
      </c>
      <c r="J690" s="405"/>
      <c r="K690" s="405"/>
      <c r="L690" s="405"/>
      <c r="M690" s="405"/>
      <c r="N690" s="405"/>
      <c r="O690" s="405"/>
      <c r="P690" s="405"/>
      <c r="Q690" s="405" t="s">
        <v>2566</v>
      </c>
      <c r="R690" s="405"/>
      <c r="S690" s="405"/>
    </row>
    <row r="691" spans="1:19" x14ac:dyDescent="0.2">
      <c r="A691" s="527">
        <v>104</v>
      </c>
      <c r="B691" s="405" t="s">
        <v>2275</v>
      </c>
      <c r="C691" s="405" t="s">
        <v>2276</v>
      </c>
      <c r="D691" s="405" t="s">
        <v>1893</v>
      </c>
      <c r="E691" s="405" t="s">
        <v>563</v>
      </c>
      <c r="F691" s="405" t="s">
        <v>558</v>
      </c>
      <c r="G691" s="405" t="s">
        <v>1888</v>
      </c>
      <c r="H691" s="410">
        <v>20</v>
      </c>
      <c r="J691" s="405"/>
      <c r="K691" s="405"/>
      <c r="L691" s="405"/>
      <c r="M691" s="405"/>
      <c r="N691" s="405"/>
      <c r="O691" s="405"/>
      <c r="P691" s="405"/>
      <c r="Q691" s="405" t="s">
        <v>2567</v>
      </c>
      <c r="R691" s="405"/>
      <c r="S691" s="405"/>
    </row>
    <row r="692" spans="1:19" x14ac:dyDescent="0.2">
      <c r="A692" s="527">
        <v>83</v>
      </c>
      <c r="B692" s="405" t="s">
        <v>2103</v>
      </c>
      <c r="C692" s="405" t="s">
        <v>2090</v>
      </c>
      <c r="D692" s="405" t="s">
        <v>1893</v>
      </c>
      <c r="E692" s="405" t="s">
        <v>563</v>
      </c>
      <c r="F692" s="405" t="s">
        <v>583</v>
      </c>
      <c r="G692" s="405" t="s">
        <v>1879</v>
      </c>
      <c r="H692" s="410">
        <v>8.06</v>
      </c>
      <c r="J692" s="405"/>
      <c r="K692" s="405"/>
      <c r="L692" s="405"/>
      <c r="M692" s="405"/>
      <c r="N692" s="405"/>
      <c r="O692" s="405"/>
      <c r="P692" s="405"/>
      <c r="Q692" s="405" t="s">
        <v>2568</v>
      </c>
      <c r="R692" s="405"/>
      <c r="S692" s="405"/>
    </row>
    <row r="693" spans="1:19" x14ac:dyDescent="0.2">
      <c r="A693" s="527">
        <v>101</v>
      </c>
      <c r="B693" s="405" t="s">
        <v>2028</v>
      </c>
      <c r="C693" s="405" t="s">
        <v>177</v>
      </c>
      <c r="D693" s="405" t="s">
        <v>1893</v>
      </c>
      <c r="E693" s="405" t="s">
        <v>563</v>
      </c>
      <c r="F693" s="405" t="s">
        <v>653</v>
      </c>
      <c r="G693" s="405" t="s">
        <v>2029</v>
      </c>
      <c r="H693" s="410">
        <v>8.9</v>
      </c>
      <c r="J693" s="405"/>
      <c r="K693" s="405"/>
      <c r="L693" s="405"/>
      <c r="M693" s="405"/>
      <c r="N693" s="405"/>
      <c r="O693" s="405"/>
      <c r="P693" s="405"/>
      <c r="Q693" s="405" t="s">
        <v>2569</v>
      </c>
      <c r="R693" s="405"/>
      <c r="S693" s="405"/>
    </row>
    <row r="694" spans="1:19" x14ac:dyDescent="0.2">
      <c r="A694" s="527">
        <v>106</v>
      </c>
      <c r="B694" s="405" t="s">
        <v>463</v>
      </c>
      <c r="C694" s="405" t="s">
        <v>182</v>
      </c>
      <c r="D694" s="405" t="s">
        <v>1893</v>
      </c>
      <c r="E694" s="405" t="s">
        <v>563</v>
      </c>
      <c r="F694" s="405" t="s">
        <v>575</v>
      </c>
      <c r="G694" s="405" t="s">
        <v>1907</v>
      </c>
      <c r="H694" s="410">
        <v>9</v>
      </c>
      <c r="J694" s="405"/>
      <c r="K694" s="405"/>
      <c r="L694" s="405"/>
      <c r="M694" s="405"/>
      <c r="N694" s="405"/>
      <c r="O694" s="405"/>
      <c r="P694" s="405"/>
      <c r="Q694" s="405" t="s">
        <v>2570</v>
      </c>
      <c r="R694" s="405"/>
      <c r="S694" s="405"/>
    </row>
    <row r="695" spans="1:19" x14ac:dyDescent="0.2">
      <c r="A695" s="527">
        <v>97</v>
      </c>
      <c r="B695" s="405" t="s">
        <v>1914</v>
      </c>
      <c r="C695" s="405" t="s">
        <v>1915</v>
      </c>
      <c r="D695" s="405" t="s">
        <v>1893</v>
      </c>
      <c r="E695" s="405" t="s">
        <v>563</v>
      </c>
      <c r="F695" s="405" t="s">
        <v>583</v>
      </c>
      <c r="G695" s="405" t="s">
        <v>1879</v>
      </c>
      <c r="H695" s="410">
        <v>9.06</v>
      </c>
      <c r="J695" s="405"/>
      <c r="K695" s="405"/>
      <c r="L695" s="405"/>
      <c r="M695" s="405"/>
      <c r="N695" s="405"/>
      <c r="O695" s="405"/>
      <c r="P695" s="405"/>
      <c r="Q695" s="405" t="s">
        <v>2571</v>
      </c>
      <c r="R695" s="405"/>
      <c r="S695" s="405"/>
    </row>
    <row r="696" spans="1:19" x14ac:dyDescent="0.2">
      <c r="A696" s="527">
        <v>86</v>
      </c>
      <c r="B696" s="405" t="s">
        <v>2099</v>
      </c>
      <c r="C696" s="405" t="s">
        <v>2100</v>
      </c>
      <c r="D696" s="405" t="s">
        <v>1893</v>
      </c>
      <c r="E696" s="405" t="s">
        <v>563</v>
      </c>
      <c r="F696" s="405" t="s">
        <v>558</v>
      </c>
      <c r="G696" s="405" t="s">
        <v>1888</v>
      </c>
      <c r="H696" s="410">
        <v>9.1999999999999993</v>
      </c>
      <c r="J696" s="405"/>
      <c r="K696" s="405"/>
      <c r="L696" s="405"/>
      <c r="M696" s="405"/>
      <c r="N696" s="405"/>
      <c r="O696" s="405"/>
      <c r="P696" s="405"/>
      <c r="Q696" s="405" t="s">
        <v>2572</v>
      </c>
      <c r="R696" s="405"/>
      <c r="S696" s="405"/>
    </row>
    <row r="697" spans="1:19" x14ac:dyDescent="0.2">
      <c r="A697" s="527">
        <v>108</v>
      </c>
      <c r="B697" s="405" t="s">
        <v>290</v>
      </c>
      <c r="C697" s="405" t="s">
        <v>2173</v>
      </c>
      <c r="D697" s="405" t="s">
        <v>1893</v>
      </c>
      <c r="E697" s="405" t="s">
        <v>563</v>
      </c>
      <c r="F697" s="405" t="s">
        <v>614</v>
      </c>
      <c r="G697" s="405" t="s">
        <v>2132</v>
      </c>
      <c r="H697" s="410">
        <v>9.2200000000000006</v>
      </c>
      <c r="J697" s="405"/>
      <c r="K697" s="405"/>
      <c r="L697" s="405"/>
      <c r="M697" s="405"/>
      <c r="N697" s="405"/>
      <c r="O697" s="405"/>
      <c r="P697" s="405"/>
      <c r="Q697" s="405" t="s">
        <v>2573</v>
      </c>
      <c r="R697" s="405"/>
      <c r="S697" s="405"/>
    </row>
    <row r="698" spans="1:19" x14ac:dyDescent="0.2">
      <c r="A698" s="527">
        <v>92</v>
      </c>
      <c r="B698" s="405" t="s">
        <v>709</v>
      </c>
      <c r="C698" s="405" t="s">
        <v>163</v>
      </c>
      <c r="D698" s="405" t="s">
        <v>1893</v>
      </c>
      <c r="E698" s="405" t="s">
        <v>563</v>
      </c>
      <c r="F698" s="405" t="s">
        <v>558</v>
      </c>
      <c r="G698" s="405" t="s">
        <v>1888</v>
      </c>
      <c r="H698" s="410">
        <v>9.9</v>
      </c>
      <c r="J698" s="405"/>
      <c r="K698" s="405"/>
      <c r="L698" s="405"/>
      <c r="M698" s="405"/>
      <c r="N698" s="405"/>
      <c r="O698" s="405"/>
      <c r="P698" s="405"/>
      <c r="Q698" s="405" t="s">
        <v>2574</v>
      </c>
      <c r="R698" s="405"/>
      <c r="S698" s="405"/>
    </row>
    <row r="699" spans="1:19" x14ac:dyDescent="0.2">
      <c r="H699" s="599"/>
    </row>
    <row r="700" spans="1:19" x14ac:dyDescent="0.2">
      <c r="H700" s="599"/>
    </row>
    <row r="701" spans="1:19" x14ac:dyDescent="0.2">
      <c r="H701" s="599"/>
    </row>
    <row r="702" spans="1:19" x14ac:dyDescent="0.2">
      <c r="A702" s="486" t="s">
        <v>1866</v>
      </c>
      <c r="B702" s="486" t="s">
        <v>20</v>
      </c>
      <c r="C702" s="486" t="s">
        <v>1867</v>
      </c>
      <c r="D702" s="486" t="s">
        <v>554</v>
      </c>
      <c r="E702" s="486" t="s">
        <v>1804</v>
      </c>
      <c r="F702" s="486" t="s">
        <v>538</v>
      </c>
      <c r="G702" s="486" t="s">
        <v>1868</v>
      </c>
      <c r="H702" s="599"/>
      <c r="J702" s="486"/>
      <c r="K702" s="486"/>
      <c r="L702" s="486"/>
      <c r="M702" s="486"/>
      <c r="N702" s="486"/>
      <c r="O702" s="486"/>
      <c r="P702" s="486"/>
    </row>
    <row r="703" spans="1:19" x14ac:dyDescent="0.2">
      <c r="A703" s="405" t="s">
        <v>2030</v>
      </c>
      <c r="B703" s="405" t="s">
        <v>561</v>
      </c>
      <c r="C703" s="405" t="s">
        <v>2031</v>
      </c>
      <c r="D703" s="405" t="s">
        <v>1870</v>
      </c>
      <c r="E703" s="405">
        <v>2</v>
      </c>
      <c r="F703" s="405" t="s">
        <v>2032</v>
      </c>
      <c r="G703" s="487">
        <v>23</v>
      </c>
      <c r="H703" s="599"/>
      <c r="J703" s="405"/>
      <c r="K703" s="405"/>
      <c r="L703" s="405"/>
      <c r="M703" s="405"/>
      <c r="N703" s="405"/>
      <c r="O703" s="405"/>
      <c r="P703" s="487"/>
    </row>
    <row r="704" spans="1:19" x14ac:dyDescent="0.2">
      <c r="H704" s="599"/>
    </row>
    <row r="705" spans="1:19" x14ac:dyDescent="0.2">
      <c r="A705" s="486" t="s">
        <v>1872</v>
      </c>
      <c r="B705" s="486" t="s">
        <v>552</v>
      </c>
      <c r="C705" s="486" t="s">
        <v>553</v>
      </c>
      <c r="D705" s="486" t="s">
        <v>131</v>
      </c>
      <c r="E705" s="486" t="s">
        <v>276</v>
      </c>
      <c r="F705" s="486" t="s">
        <v>555</v>
      </c>
      <c r="G705" s="486" t="s">
        <v>813</v>
      </c>
      <c r="H705" s="411" t="s">
        <v>1873</v>
      </c>
      <c r="J705" s="486"/>
      <c r="K705" s="486"/>
      <c r="L705" s="486"/>
      <c r="M705" s="486"/>
      <c r="N705" s="486"/>
      <c r="O705" s="486"/>
      <c r="P705" s="486"/>
      <c r="Q705" s="486" t="s">
        <v>1873</v>
      </c>
      <c r="R705" s="486" t="s">
        <v>2325</v>
      </c>
      <c r="S705" s="486" t="s">
        <v>2326</v>
      </c>
    </row>
    <row r="706" spans="1:19" x14ac:dyDescent="0.2">
      <c r="A706" s="527">
        <v>50</v>
      </c>
      <c r="B706" s="405" t="s">
        <v>2470</v>
      </c>
      <c r="C706" s="405" t="s">
        <v>2471</v>
      </c>
      <c r="D706" s="405" t="s">
        <v>1876</v>
      </c>
      <c r="E706" s="405" t="s">
        <v>563</v>
      </c>
      <c r="F706" s="405" t="s">
        <v>574</v>
      </c>
      <c r="G706" s="405" t="s">
        <v>1938</v>
      </c>
      <c r="H706" s="410">
        <v>0</v>
      </c>
      <c r="J706" s="405"/>
      <c r="K706" s="405"/>
      <c r="L706" s="405"/>
      <c r="M706" s="405"/>
      <c r="N706" s="405"/>
      <c r="O706" s="405"/>
      <c r="P706" s="405"/>
      <c r="Q706" s="405" t="s">
        <v>1928</v>
      </c>
      <c r="R706" s="405"/>
      <c r="S706" s="405"/>
    </row>
    <row r="707" spans="1:19" x14ac:dyDescent="0.2">
      <c r="A707" s="527">
        <v>71</v>
      </c>
      <c r="B707" s="405" t="s">
        <v>362</v>
      </c>
      <c r="C707" s="405" t="s">
        <v>2279</v>
      </c>
      <c r="D707" s="405" t="s">
        <v>1876</v>
      </c>
      <c r="E707" s="405" t="s">
        <v>563</v>
      </c>
      <c r="F707" s="405" t="s">
        <v>614</v>
      </c>
      <c r="G707" s="405" t="s">
        <v>2132</v>
      </c>
      <c r="H707" s="410">
        <v>0</v>
      </c>
      <c r="J707" s="405"/>
      <c r="K707" s="405"/>
      <c r="L707" s="405"/>
      <c r="M707" s="405"/>
      <c r="N707" s="405"/>
      <c r="O707" s="405"/>
      <c r="P707" s="405"/>
      <c r="Q707" s="405" t="s">
        <v>1928</v>
      </c>
      <c r="R707" s="405"/>
      <c r="S707" s="405"/>
    </row>
    <row r="708" spans="1:19" x14ac:dyDescent="0.2">
      <c r="A708" s="527">
        <v>78</v>
      </c>
      <c r="B708" s="405" t="s">
        <v>391</v>
      </c>
      <c r="C708" s="405" t="s">
        <v>392</v>
      </c>
      <c r="D708" s="405" t="s">
        <v>1903</v>
      </c>
      <c r="E708" s="405" t="s">
        <v>563</v>
      </c>
      <c r="F708" s="405" t="s">
        <v>583</v>
      </c>
      <c r="G708" s="405" t="s">
        <v>1879</v>
      </c>
      <c r="H708" s="410">
        <v>7.64</v>
      </c>
      <c r="J708" s="405"/>
      <c r="K708" s="405"/>
      <c r="L708" s="405"/>
      <c r="M708" s="405"/>
      <c r="N708" s="405"/>
      <c r="O708" s="405"/>
      <c r="P708" s="405"/>
      <c r="Q708" s="405" t="s">
        <v>2575</v>
      </c>
      <c r="R708" s="405"/>
      <c r="S708" s="405"/>
    </row>
    <row r="709" spans="1:19" x14ac:dyDescent="0.2">
      <c r="A709" s="527">
        <v>62</v>
      </c>
      <c r="B709" s="405" t="s">
        <v>209</v>
      </c>
      <c r="C709" s="405" t="s">
        <v>166</v>
      </c>
      <c r="D709" s="405" t="s">
        <v>1876</v>
      </c>
      <c r="E709" s="405" t="s">
        <v>563</v>
      </c>
      <c r="F709" s="405" t="s">
        <v>564</v>
      </c>
      <c r="G709" s="405" t="s">
        <v>2108</v>
      </c>
      <c r="H709" s="410">
        <v>7.95</v>
      </c>
      <c r="J709" s="405"/>
      <c r="K709" s="405"/>
      <c r="L709" s="405"/>
      <c r="M709" s="405"/>
      <c r="N709" s="405"/>
      <c r="O709" s="405"/>
      <c r="P709" s="405"/>
      <c r="Q709" s="405" t="s">
        <v>2576</v>
      </c>
      <c r="R709" s="405"/>
      <c r="S709" s="405"/>
    </row>
    <row r="710" spans="1:19" x14ac:dyDescent="0.2">
      <c r="A710" s="527">
        <v>80</v>
      </c>
      <c r="B710" s="405" t="s">
        <v>624</v>
      </c>
      <c r="C710" s="405" t="s">
        <v>625</v>
      </c>
      <c r="D710" s="405" t="s">
        <v>1903</v>
      </c>
      <c r="E710" s="405" t="s">
        <v>563</v>
      </c>
      <c r="F710" s="405" t="s">
        <v>626</v>
      </c>
      <c r="G710" s="405" t="s">
        <v>1894</v>
      </c>
      <c r="H710" s="410">
        <v>8.02</v>
      </c>
      <c r="J710" s="405"/>
      <c r="K710" s="405"/>
      <c r="L710" s="405"/>
      <c r="M710" s="405"/>
      <c r="N710" s="405"/>
      <c r="O710" s="405"/>
      <c r="P710" s="405"/>
      <c r="Q710" s="405" t="s">
        <v>2577</v>
      </c>
      <c r="R710" s="405"/>
      <c r="S710" s="405"/>
    </row>
    <row r="711" spans="1:19" x14ac:dyDescent="0.2">
      <c r="A711" s="527">
        <v>44</v>
      </c>
      <c r="B711" s="405" t="s">
        <v>600</v>
      </c>
      <c r="C711" s="405" t="s">
        <v>601</v>
      </c>
      <c r="D711" s="405" t="s">
        <v>1876</v>
      </c>
      <c r="E711" s="405" t="s">
        <v>563</v>
      </c>
      <c r="F711" s="405" t="s">
        <v>575</v>
      </c>
      <c r="G711" s="405" t="s">
        <v>1907</v>
      </c>
      <c r="H711" s="410">
        <v>8.0299999999999994</v>
      </c>
      <c r="J711" s="405"/>
      <c r="K711" s="405"/>
      <c r="L711" s="405"/>
      <c r="M711" s="405"/>
      <c r="N711" s="405"/>
      <c r="O711" s="405"/>
      <c r="P711" s="405"/>
      <c r="Q711" s="405" t="s">
        <v>2578</v>
      </c>
      <c r="R711" s="405"/>
      <c r="S711" s="405"/>
    </row>
    <row r="712" spans="1:19" x14ac:dyDescent="0.2">
      <c r="A712" s="527">
        <v>63</v>
      </c>
      <c r="B712" s="405" t="s">
        <v>204</v>
      </c>
      <c r="C712" s="405" t="s">
        <v>442</v>
      </c>
      <c r="D712" s="405" t="s">
        <v>1876</v>
      </c>
      <c r="E712" s="405" t="s">
        <v>563</v>
      </c>
      <c r="F712" s="405" t="s">
        <v>583</v>
      </c>
      <c r="G712" s="405" t="s">
        <v>1879</v>
      </c>
      <c r="H712" s="410">
        <v>8.1199999999999992</v>
      </c>
      <c r="J712" s="405"/>
      <c r="K712" s="405"/>
      <c r="L712" s="405"/>
      <c r="M712" s="405"/>
      <c r="N712" s="405"/>
      <c r="O712" s="405"/>
      <c r="P712" s="405"/>
      <c r="Q712" s="405" t="s">
        <v>2579</v>
      </c>
      <c r="R712" s="405"/>
      <c r="S712" s="405"/>
    </row>
    <row r="713" spans="1:19" x14ac:dyDescent="0.2">
      <c r="A713" s="527">
        <v>53</v>
      </c>
      <c r="B713" s="405" t="s">
        <v>191</v>
      </c>
      <c r="C713" s="405" t="s">
        <v>416</v>
      </c>
      <c r="D713" s="405" t="s">
        <v>1876</v>
      </c>
      <c r="E713" s="405" t="s">
        <v>563</v>
      </c>
      <c r="F713" s="405" t="s">
        <v>575</v>
      </c>
      <c r="G713" s="405" t="s">
        <v>1907</v>
      </c>
      <c r="H713" s="410">
        <v>8.17</v>
      </c>
      <c r="J713" s="405"/>
      <c r="K713" s="405"/>
      <c r="L713" s="405"/>
      <c r="M713" s="405"/>
      <c r="N713" s="405"/>
      <c r="O713" s="405"/>
      <c r="P713" s="405"/>
      <c r="Q713" s="405" t="s">
        <v>2580</v>
      </c>
      <c r="R713" s="405"/>
      <c r="S713" s="405"/>
    </row>
    <row r="714" spans="1:19" x14ac:dyDescent="0.2">
      <c r="A714" s="527">
        <v>73</v>
      </c>
      <c r="B714" s="405" t="s">
        <v>240</v>
      </c>
      <c r="C714" s="405" t="s">
        <v>511</v>
      </c>
      <c r="D714" s="405" t="s">
        <v>1876</v>
      </c>
      <c r="E714" s="405" t="s">
        <v>563</v>
      </c>
      <c r="F714" s="405" t="s">
        <v>574</v>
      </c>
      <c r="G714" s="405" t="s">
        <v>1938</v>
      </c>
      <c r="H714" s="410">
        <v>8.34</v>
      </c>
      <c r="J714" s="405"/>
      <c r="K714" s="405"/>
      <c r="L714" s="405"/>
      <c r="M714" s="405"/>
      <c r="N714" s="405"/>
      <c r="O714" s="405"/>
      <c r="P714" s="405"/>
      <c r="Q714" s="405" t="s">
        <v>2410</v>
      </c>
      <c r="R714" s="405"/>
      <c r="S714" s="405"/>
    </row>
    <row r="715" spans="1:19" x14ac:dyDescent="0.2">
      <c r="A715" s="527">
        <v>52</v>
      </c>
      <c r="B715" s="405" t="s">
        <v>200</v>
      </c>
      <c r="C715" s="405" t="s">
        <v>2094</v>
      </c>
      <c r="D715" s="405" t="s">
        <v>1876</v>
      </c>
      <c r="E715" s="405" t="s">
        <v>563</v>
      </c>
      <c r="F715" s="405" t="s">
        <v>583</v>
      </c>
      <c r="G715" s="405" t="s">
        <v>1879</v>
      </c>
      <c r="H715" s="410">
        <v>8.36</v>
      </c>
      <c r="J715" s="405"/>
      <c r="K715" s="405"/>
      <c r="L715" s="405"/>
      <c r="M715" s="405"/>
      <c r="N715" s="405"/>
      <c r="O715" s="405"/>
      <c r="P715" s="405"/>
      <c r="Q715" s="405" t="s">
        <v>2581</v>
      </c>
      <c r="R715" s="405"/>
      <c r="S715" s="405"/>
    </row>
    <row r="716" spans="1:19" x14ac:dyDescent="0.2">
      <c r="A716" s="527">
        <v>76</v>
      </c>
      <c r="B716" s="405" t="s">
        <v>337</v>
      </c>
      <c r="C716" s="405" t="s">
        <v>186</v>
      </c>
      <c r="D716" s="405" t="s">
        <v>1876</v>
      </c>
      <c r="E716" s="405" t="s">
        <v>563</v>
      </c>
      <c r="F716" s="405" t="s">
        <v>574</v>
      </c>
      <c r="G716" s="405" t="s">
        <v>1938</v>
      </c>
      <c r="H716" s="410">
        <v>8.3699999999999992</v>
      </c>
      <c r="J716" s="405"/>
      <c r="K716" s="405"/>
      <c r="L716" s="405"/>
      <c r="M716" s="405"/>
      <c r="N716" s="405"/>
      <c r="O716" s="405"/>
      <c r="P716" s="405"/>
      <c r="Q716" s="405" t="s">
        <v>2582</v>
      </c>
      <c r="R716" s="405"/>
      <c r="S716" s="405"/>
    </row>
    <row r="717" spans="1:19" x14ac:dyDescent="0.2">
      <c r="A717" s="527">
        <v>57</v>
      </c>
      <c r="B717" s="405" t="s">
        <v>2110</v>
      </c>
      <c r="C717" s="405" t="s">
        <v>2111</v>
      </c>
      <c r="D717" s="405" t="s">
        <v>1876</v>
      </c>
      <c r="E717" s="405" t="s">
        <v>563</v>
      </c>
      <c r="F717" s="405" t="s">
        <v>801</v>
      </c>
      <c r="G717" s="405" t="s">
        <v>2112</v>
      </c>
      <c r="H717" s="410">
        <v>8.3800000000000008</v>
      </c>
      <c r="J717" s="405"/>
      <c r="K717" s="405"/>
      <c r="L717" s="405"/>
      <c r="M717" s="405"/>
      <c r="N717" s="405"/>
      <c r="O717" s="405"/>
      <c r="P717" s="405"/>
      <c r="Q717" s="405" t="s">
        <v>2583</v>
      </c>
      <c r="R717" s="405"/>
      <c r="S717" s="405"/>
    </row>
    <row r="718" spans="1:19" x14ac:dyDescent="0.2">
      <c r="A718" s="527">
        <v>56</v>
      </c>
      <c r="B718" s="405" t="s">
        <v>778</v>
      </c>
      <c r="C718" s="405" t="s">
        <v>2291</v>
      </c>
      <c r="D718" s="405" t="s">
        <v>1876</v>
      </c>
      <c r="E718" s="405" t="s">
        <v>563</v>
      </c>
      <c r="F718" s="405" t="s">
        <v>583</v>
      </c>
      <c r="G718" s="405" t="s">
        <v>1879</v>
      </c>
      <c r="H718" s="410">
        <v>8.4</v>
      </c>
      <c r="J718" s="405"/>
      <c r="K718" s="405"/>
      <c r="L718" s="405"/>
      <c r="M718" s="405"/>
      <c r="N718" s="405"/>
      <c r="O718" s="405"/>
      <c r="P718" s="405"/>
      <c r="Q718" s="405" t="s">
        <v>2584</v>
      </c>
      <c r="R718" s="405"/>
      <c r="S718" s="405"/>
    </row>
    <row r="719" spans="1:19" x14ac:dyDescent="0.2">
      <c r="A719" s="527">
        <v>46</v>
      </c>
      <c r="B719" s="405" t="s">
        <v>204</v>
      </c>
      <c r="C719" s="405" t="s">
        <v>143</v>
      </c>
      <c r="D719" s="405" t="s">
        <v>1876</v>
      </c>
      <c r="E719" s="405" t="s">
        <v>563</v>
      </c>
      <c r="F719" s="405" t="s">
        <v>583</v>
      </c>
      <c r="G719" s="405" t="s">
        <v>1879</v>
      </c>
      <c r="H719" s="410">
        <v>8.5299999999999994</v>
      </c>
      <c r="J719" s="405"/>
      <c r="K719" s="405"/>
      <c r="L719" s="405"/>
      <c r="M719" s="405"/>
      <c r="N719" s="405"/>
      <c r="O719" s="405"/>
      <c r="P719" s="405"/>
      <c r="Q719" s="405" t="s">
        <v>2585</v>
      </c>
      <c r="R719" s="405"/>
      <c r="S719" s="405"/>
    </row>
    <row r="720" spans="1:19" x14ac:dyDescent="0.2">
      <c r="A720" s="527">
        <v>68</v>
      </c>
      <c r="B720" s="405" t="s">
        <v>196</v>
      </c>
      <c r="C720" s="405" t="s">
        <v>355</v>
      </c>
      <c r="D720" s="405" t="s">
        <v>1876</v>
      </c>
      <c r="E720" s="405" t="s">
        <v>563</v>
      </c>
      <c r="F720" s="405" t="s">
        <v>575</v>
      </c>
      <c r="G720" s="405" t="s">
        <v>1907</v>
      </c>
      <c r="H720" s="410">
        <v>8.61</v>
      </c>
      <c r="J720" s="405"/>
      <c r="K720" s="405"/>
      <c r="L720" s="405"/>
      <c r="M720" s="405"/>
      <c r="N720" s="405"/>
      <c r="O720" s="405"/>
      <c r="P720" s="405"/>
      <c r="Q720" s="405" t="s">
        <v>2586</v>
      </c>
      <c r="R720" s="405"/>
      <c r="S720" s="405"/>
    </row>
    <row r="721" spans="1:19" x14ac:dyDescent="0.2">
      <c r="A721" s="527">
        <v>45</v>
      </c>
      <c r="B721" s="405" t="s">
        <v>313</v>
      </c>
      <c r="C721" s="405" t="s">
        <v>2272</v>
      </c>
      <c r="D721" s="405" t="s">
        <v>1876</v>
      </c>
      <c r="E721" s="405" t="s">
        <v>563</v>
      </c>
      <c r="F721" s="405" t="s">
        <v>571</v>
      </c>
      <c r="G721" s="405" t="s">
        <v>1922</v>
      </c>
      <c r="H721" s="410">
        <v>8.6999999999999993</v>
      </c>
      <c r="J721" s="405"/>
      <c r="K721" s="405"/>
      <c r="L721" s="405"/>
      <c r="M721" s="405"/>
      <c r="N721" s="405"/>
      <c r="O721" s="405"/>
      <c r="P721" s="405"/>
      <c r="Q721" s="405" t="s">
        <v>2587</v>
      </c>
      <c r="R721" s="405"/>
      <c r="S721" s="405"/>
    </row>
    <row r="722" spans="1:19" x14ac:dyDescent="0.2">
      <c r="A722" s="527">
        <v>77</v>
      </c>
      <c r="B722" s="405" t="s">
        <v>2271</v>
      </c>
      <c r="C722" s="405" t="s">
        <v>2272</v>
      </c>
      <c r="D722" s="405" t="s">
        <v>1903</v>
      </c>
      <c r="E722" s="405" t="s">
        <v>563</v>
      </c>
      <c r="F722" s="405" t="s">
        <v>571</v>
      </c>
      <c r="G722" s="405" t="s">
        <v>1922</v>
      </c>
      <c r="H722" s="410">
        <v>8.6999999999999993</v>
      </c>
      <c r="J722" s="405"/>
      <c r="K722" s="405"/>
      <c r="L722" s="405"/>
      <c r="M722" s="405"/>
      <c r="N722" s="405"/>
      <c r="O722" s="405"/>
      <c r="P722" s="405"/>
      <c r="Q722" s="405" t="s">
        <v>2587</v>
      </c>
      <c r="R722" s="405"/>
      <c r="S722" s="405"/>
    </row>
    <row r="723" spans="1:19" x14ac:dyDescent="0.2">
      <c r="A723" s="527">
        <v>54</v>
      </c>
      <c r="B723" s="405" t="s">
        <v>454</v>
      </c>
      <c r="C723" s="405" t="s">
        <v>496</v>
      </c>
      <c r="D723" s="405" t="s">
        <v>1876</v>
      </c>
      <c r="E723" s="405" t="s">
        <v>563</v>
      </c>
      <c r="F723" s="405" t="s">
        <v>580</v>
      </c>
      <c r="G723" s="405" t="s">
        <v>1919</v>
      </c>
      <c r="H723" s="410">
        <v>8.7100000000000009</v>
      </c>
      <c r="J723" s="405"/>
      <c r="K723" s="405"/>
      <c r="L723" s="405"/>
      <c r="M723" s="405"/>
      <c r="N723" s="405"/>
      <c r="O723" s="405"/>
      <c r="P723" s="405"/>
      <c r="Q723" s="405" t="s">
        <v>2588</v>
      </c>
      <c r="R723" s="405"/>
      <c r="S723" s="405"/>
    </row>
    <row r="724" spans="1:19" x14ac:dyDescent="0.2">
      <c r="A724" s="527">
        <v>48</v>
      </c>
      <c r="B724" s="405" t="s">
        <v>341</v>
      </c>
      <c r="C724" s="405" t="s">
        <v>342</v>
      </c>
      <c r="D724" s="405" t="s">
        <v>1876</v>
      </c>
      <c r="E724" s="405" t="s">
        <v>563</v>
      </c>
      <c r="F724" s="405" t="s">
        <v>575</v>
      </c>
      <c r="G724" s="405" t="s">
        <v>1907</v>
      </c>
      <c r="H724" s="410">
        <v>8.7899999999999991</v>
      </c>
      <c r="J724" s="405"/>
      <c r="K724" s="405"/>
      <c r="L724" s="405"/>
      <c r="M724" s="405"/>
      <c r="N724" s="405"/>
      <c r="O724" s="405"/>
      <c r="P724" s="405"/>
      <c r="Q724" s="405" t="s">
        <v>2589</v>
      </c>
      <c r="R724" s="405"/>
      <c r="S724" s="405"/>
    </row>
    <row r="725" spans="1:19" x14ac:dyDescent="0.2">
      <c r="A725" s="527">
        <v>61</v>
      </c>
      <c r="B725" s="405" t="s">
        <v>2292</v>
      </c>
      <c r="C725" s="405" t="s">
        <v>222</v>
      </c>
      <c r="D725" s="405" t="s">
        <v>1876</v>
      </c>
      <c r="E725" s="405" t="s">
        <v>563</v>
      </c>
      <c r="F725" s="405" t="s">
        <v>614</v>
      </c>
      <c r="G725" s="405" t="s">
        <v>2132</v>
      </c>
      <c r="H725" s="410">
        <v>8.81</v>
      </c>
      <c r="J725" s="405"/>
      <c r="K725" s="405"/>
      <c r="L725" s="405"/>
      <c r="M725" s="405"/>
      <c r="N725" s="405"/>
      <c r="O725" s="405"/>
      <c r="P725" s="405"/>
      <c r="Q725" s="405" t="s">
        <v>2590</v>
      </c>
      <c r="R725" s="405"/>
      <c r="S725" s="405"/>
    </row>
    <row r="726" spans="1:19" x14ac:dyDescent="0.2">
      <c r="A726" s="527">
        <v>64</v>
      </c>
      <c r="B726" s="405" t="s">
        <v>209</v>
      </c>
      <c r="C726" s="405" t="s">
        <v>407</v>
      </c>
      <c r="D726" s="405" t="s">
        <v>1876</v>
      </c>
      <c r="E726" s="405" t="s">
        <v>563</v>
      </c>
      <c r="F726" s="405" t="s">
        <v>574</v>
      </c>
      <c r="G726" s="405" t="s">
        <v>1938</v>
      </c>
      <c r="H726" s="410">
        <v>8.9499999999999993</v>
      </c>
      <c r="J726" s="405"/>
      <c r="K726" s="405"/>
      <c r="L726" s="405"/>
      <c r="M726" s="405"/>
      <c r="N726" s="405"/>
      <c r="O726" s="405"/>
      <c r="P726" s="405"/>
      <c r="Q726" s="405" t="s">
        <v>2591</v>
      </c>
      <c r="R726" s="405"/>
      <c r="S726" s="405"/>
    </row>
    <row r="727" spans="1:19" x14ac:dyDescent="0.2">
      <c r="A727" s="527">
        <v>59</v>
      </c>
      <c r="B727" s="405" t="s">
        <v>313</v>
      </c>
      <c r="C727" s="405" t="s">
        <v>782</v>
      </c>
      <c r="D727" s="405" t="s">
        <v>1876</v>
      </c>
      <c r="E727" s="405" t="s">
        <v>563</v>
      </c>
      <c r="F727" s="405" t="s">
        <v>614</v>
      </c>
      <c r="G727" s="405" t="s">
        <v>2132</v>
      </c>
      <c r="H727" s="410">
        <v>9.08</v>
      </c>
      <c r="J727" s="405"/>
      <c r="K727" s="405"/>
      <c r="L727" s="405"/>
      <c r="M727" s="405"/>
      <c r="N727" s="405"/>
      <c r="O727" s="405"/>
      <c r="P727" s="405"/>
      <c r="Q727" s="405" t="s">
        <v>2592</v>
      </c>
      <c r="R727" s="405"/>
      <c r="S727" s="405"/>
    </row>
    <row r="728" spans="1:19" x14ac:dyDescent="0.2">
      <c r="A728" s="527">
        <v>81</v>
      </c>
      <c r="B728" s="405" t="s">
        <v>337</v>
      </c>
      <c r="C728" s="405" t="s">
        <v>187</v>
      </c>
      <c r="D728" s="405" t="s">
        <v>1903</v>
      </c>
      <c r="E728" s="405" t="s">
        <v>563</v>
      </c>
      <c r="F728" s="405" t="s">
        <v>575</v>
      </c>
      <c r="G728" s="405" t="s">
        <v>1907</v>
      </c>
      <c r="H728" s="410">
        <v>9.25</v>
      </c>
      <c r="J728" s="405"/>
      <c r="K728" s="405"/>
      <c r="L728" s="405"/>
      <c r="M728" s="405"/>
      <c r="N728" s="405"/>
      <c r="O728" s="405"/>
      <c r="P728" s="405"/>
      <c r="Q728" s="405" t="s">
        <v>2593</v>
      </c>
      <c r="R728" s="405"/>
      <c r="S728" s="405"/>
    </row>
    <row r="729" spans="1:19" x14ac:dyDescent="0.2">
      <c r="H729" s="599"/>
    </row>
    <row r="730" spans="1:19" x14ac:dyDescent="0.2">
      <c r="H730" s="599"/>
    </row>
    <row r="731" spans="1:19" x14ac:dyDescent="0.2">
      <c r="H731" s="599"/>
    </row>
    <row r="732" spans="1:19" x14ac:dyDescent="0.2">
      <c r="A732" s="486" t="s">
        <v>1866</v>
      </c>
      <c r="B732" s="486" t="s">
        <v>20</v>
      </c>
      <c r="C732" s="486" t="s">
        <v>1867</v>
      </c>
      <c r="D732" s="486" t="s">
        <v>554</v>
      </c>
      <c r="E732" s="486" t="s">
        <v>1804</v>
      </c>
      <c r="F732" s="486" t="s">
        <v>538</v>
      </c>
      <c r="G732" s="486" t="s">
        <v>1868</v>
      </c>
      <c r="H732" s="599"/>
      <c r="J732" s="486"/>
      <c r="K732" s="486"/>
      <c r="L732" s="486"/>
      <c r="M732" s="486"/>
      <c r="N732" s="486"/>
      <c r="O732" s="486"/>
      <c r="P732" s="486"/>
    </row>
    <row r="733" spans="1:19" x14ac:dyDescent="0.2">
      <c r="A733" s="405" t="s">
        <v>2033</v>
      </c>
      <c r="B733" s="405" t="s">
        <v>561</v>
      </c>
      <c r="C733" s="405" t="s">
        <v>2034</v>
      </c>
      <c r="D733" s="405" t="s">
        <v>1885</v>
      </c>
      <c r="E733" s="405">
        <v>2</v>
      </c>
      <c r="F733" s="405" t="s">
        <v>2035</v>
      </c>
      <c r="G733" s="487">
        <v>13</v>
      </c>
      <c r="H733" s="599"/>
      <c r="J733" s="405"/>
      <c r="K733" s="405"/>
      <c r="L733" s="405"/>
      <c r="M733" s="405"/>
      <c r="N733" s="405"/>
      <c r="O733" s="405"/>
      <c r="P733" s="487"/>
    </row>
    <row r="734" spans="1:19" x14ac:dyDescent="0.2">
      <c r="H734" s="599"/>
    </row>
    <row r="735" spans="1:19" x14ac:dyDescent="0.2">
      <c r="A735" s="486" t="s">
        <v>1872</v>
      </c>
      <c r="B735" s="486" t="s">
        <v>552</v>
      </c>
      <c r="C735" s="486" t="s">
        <v>553</v>
      </c>
      <c r="D735" s="486" t="s">
        <v>131</v>
      </c>
      <c r="E735" s="486" t="s">
        <v>276</v>
      </c>
      <c r="F735" s="486" t="s">
        <v>555</v>
      </c>
      <c r="G735" s="486" t="s">
        <v>813</v>
      </c>
      <c r="H735" s="411" t="s">
        <v>1873</v>
      </c>
      <c r="J735" s="486"/>
      <c r="K735" s="486"/>
      <c r="L735" s="486"/>
      <c r="M735" s="486"/>
      <c r="N735" s="486"/>
      <c r="O735" s="486"/>
      <c r="P735" s="486"/>
      <c r="Q735" s="486" t="s">
        <v>1873</v>
      </c>
      <c r="R735" s="486" t="s">
        <v>2325</v>
      </c>
      <c r="S735" s="486" t="s">
        <v>2326</v>
      </c>
    </row>
    <row r="736" spans="1:19" x14ac:dyDescent="0.2">
      <c r="A736" s="527">
        <v>60</v>
      </c>
      <c r="B736" s="405" t="s">
        <v>2262</v>
      </c>
      <c r="C736" s="405" t="s">
        <v>2263</v>
      </c>
      <c r="D736" s="405" t="s">
        <v>1876</v>
      </c>
      <c r="E736" s="405" t="s">
        <v>557</v>
      </c>
      <c r="F736" s="405" t="s">
        <v>574</v>
      </c>
      <c r="G736" s="405" t="s">
        <v>1938</v>
      </c>
      <c r="H736" s="410">
        <v>0</v>
      </c>
      <c r="J736" s="405"/>
      <c r="K736" s="405"/>
      <c r="L736" s="405"/>
      <c r="M736" s="405"/>
      <c r="N736" s="405"/>
      <c r="O736" s="405"/>
      <c r="P736" s="405"/>
      <c r="Q736" s="405" t="s">
        <v>1928</v>
      </c>
      <c r="R736" s="405"/>
      <c r="S736" s="405"/>
    </row>
    <row r="737" spans="1:19" x14ac:dyDescent="0.2">
      <c r="A737" s="527">
        <v>70</v>
      </c>
      <c r="B737" s="405" t="s">
        <v>2174</v>
      </c>
      <c r="C737" s="405" t="s">
        <v>2175</v>
      </c>
      <c r="D737" s="405" t="s">
        <v>1876</v>
      </c>
      <c r="E737" s="405" t="s">
        <v>557</v>
      </c>
      <c r="F737" s="405" t="s">
        <v>2176</v>
      </c>
      <c r="G737" s="405" t="s">
        <v>2177</v>
      </c>
      <c r="H737" s="410">
        <v>14.54</v>
      </c>
      <c r="J737" s="405"/>
      <c r="K737" s="405"/>
      <c r="L737" s="405"/>
      <c r="M737" s="405"/>
      <c r="N737" s="405"/>
      <c r="O737" s="405"/>
      <c r="P737" s="405"/>
      <c r="Q737" s="405" t="s">
        <v>2594</v>
      </c>
      <c r="R737" s="405"/>
      <c r="S737" s="405"/>
    </row>
    <row r="738" spans="1:19" x14ac:dyDescent="0.2">
      <c r="A738" s="527">
        <v>43</v>
      </c>
      <c r="B738" s="405" t="s">
        <v>346</v>
      </c>
      <c r="C738" s="405" t="s">
        <v>509</v>
      </c>
      <c r="D738" s="405" t="s">
        <v>1876</v>
      </c>
      <c r="E738" s="405" t="s">
        <v>557</v>
      </c>
      <c r="F738" s="405" t="s">
        <v>575</v>
      </c>
      <c r="G738" s="405" t="s">
        <v>1907</v>
      </c>
      <c r="H738" s="410">
        <v>7.19</v>
      </c>
      <c r="J738" s="405"/>
      <c r="K738" s="405"/>
      <c r="L738" s="405"/>
      <c r="M738" s="405"/>
      <c r="N738" s="405"/>
      <c r="O738" s="405"/>
      <c r="P738" s="405"/>
      <c r="Q738" s="405" t="s">
        <v>2595</v>
      </c>
      <c r="R738" s="405"/>
      <c r="S738" s="405"/>
    </row>
    <row r="739" spans="1:19" x14ac:dyDescent="0.2">
      <c r="A739" s="527">
        <v>51</v>
      </c>
      <c r="B739" s="405" t="s">
        <v>771</v>
      </c>
      <c r="C739" s="405" t="s">
        <v>2234</v>
      </c>
      <c r="D739" s="405" t="s">
        <v>1876</v>
      </c>
      <c r="E739" s="405" t="s">
        <v>557</v>
      </c>
      <c r="F739" s="405" t="s">
        <v>2106</v>
      </c>
      <c r="G739" s="405" t="s">
        <v>2107</v>
      </c>
      <c r="H739" s="410">
        <v>7.35</v>
      </c>
      <c r="J739" s="405"/>
      <c r="K739" s="405"/>
      <c r="L739" s="405"/>
      <c r="M739" s="405"/>
      <c r="N739" s="405"/>
      <c r="O739" s="405"/>
      <c r="P739" s="405"/>
      <c r="Q739" s="405" t="s">
        <v>2596</v>
      </c>
      <c r="R739" s="405"/>
      <c r="S739" s="405"/>
    </row>
    <row r="740" spans="1:19" x14ac:dyDescent="0.2">
      <c r="A740" s="527">
        <v>65</v>
      </c>
      <c r="B740" s="405" t="s">
        <v>450</v>
      </c>
      <c r="C740" s="405" t="s">
        <v>617</v>
      </c>
      <c r="D740" s="405" t="s">
        <v>1876</v>
      </c>
      <c r="E740" s="405" t="s">
        <v>557</v>
      </c>
      <c r="F740" s="405" t="s">
        <v>574</v>
      </c>
      <c r="G740" s="405" t="s">
        <v>1938</v>
      </c>
      <c r="H740" s="410">
        <v>7.5</v>
      </c>
      <c r="J740" s="405"/>
      <c r="K740" s="405"/>
      <c r="L740" s="405"/>
      <c r="M740" s="405"/>
      <c r="N740" s="405"/>
      <c r="O740" s="405"/>
      <c r="P740" s="405"/>
      <c r="Q740" s="405" t="s">
        <v>2408</v>
      </c>
      <c r="R740" s="405"/>
      <c r="S740" s="405"/>
    </row>
    <row r="741" spans="1:19" x14ac:dyDescent="0.2">
      <c r="A741" s="527">
        <v>69</v>
      </c>
      <c r="B741" s="405" t="s">
        <v>2036</v>
      </c>
      <c r="C741" s="405" t="s">
        <v>1896</v>
      </c>
      <c r="D741" s="405" t="s">
        <v>1876</v>
      </c>
      <c r="E741" s="405" t="s">
        <v>557</v>
      </c>
      <c r="F741" s="405" t="s">
        <v>583</v>
      </c>
      <c r="G741" s="405" t="s">
        <v>1879</v>
      </c>
      <c r="H741" s="410">
        <v>7.6</v>
      </c>
      <c r="J741" s="405"/>
      <c r="K741" s="405"/>
      <c r="L741" s="405"/>
      <c r="M741" s="405"/>
      <c r="N741" s="405"/>
      <c r="O741" s="405"/>
      <c r="P741" s="405"/>
      <c r="Q741" s="405" t="s">
        <v>2597</v>
      </c>
      <c r="R741" s="405"/>
      <c r="S741" s="405"/>
    </row>
    <row r="742" spans="1:19" x14ac:dyDescent="0.2">
      <c r="A742" s="527">
        <v>55</v>
      </c>
      <c r="B742" s="405" t="s">
        <v>321</v>
      </c>
      <c r="C742" s="405" t="s">
        <v>307</v>
      </c>
      <c r="D742" s="405" t="s">
        <v>1876</v>
      </c>
      <c r="E742" s="405" t="s">
        <v>557</v>
      </c>
      <c r="F742" s="405" t="s">
        <v>574</v>
      </c>
      <c r="G742" s="405" t="s">
        <v>1938</v>
      </c>
      <c r="H742" s="410">
        <v>7.61</v>
      </c>
      <c r="J742" s="405"/>
      <c r="K742" s="405"/>
      <c r="L742" s="405"/>
      <c r="M742" s="405"/>
      <c r="N742" s="405"/>
      <c r="O742" s="405"/>
      <c r="P742" s="405"/>
      <c r="Q742" s="405" t="s">
        <v>2598</v>
      </c>
      <c r="R742" s="405"/>
      <c r="S742" s="405"/>
    </row>
    <row r="743" spans="1:19" x14ac:dyDescent="0.2">
      <c r="A743" s="527">
        <v>67</v>
      </c>
      <c r="B743" s="405" t="s">
        <v>308</v>
      </c>
      <c r="C743" s="405" t="s">
        <v>355</v>
      </c>
      <c r="D743" s="405" t="s">
        <v>1876</v>
      </c>
      <c r="E743" s="405" t="s">
        <v>557</v>
      </c>
      <c r="F743" s="405" t="s">
        <v>583</v>
      </c>
      <c r="G743" s="405" t="s">
        <v>1879</v>
      </c>
      <c r="H743" s="410">
        <v>7.72</v>
      </c>
      <c r="J743" s="405"/>
      <c r="K743" s="405"/>
      <c r="L743" s="405"/>
      <c r="M743" s="405"/>
      <c r="N743" s="405"/>
      <c r="O743" s="405"/>
      <c r="P743" s="405"/>
      <c r="Q743" s="405" t="s">
        <v>2599</v>
      </c>
      <c r="R743" s="405"/>
      <c r="S743" s="405"/>
    </row>
    <row r="744" spans="1:19" x14ac:dyDescent="0.2">
      <c r="A744" s="527">
        <v>66</v>
      </c>
      <c r="B744" s="405" t="s">
        <v>134</v>
      </c>
      <c r="C744" s="405" t="s">
        <v>807</v>
      </c>
      <c r="D744" s="405" t="s">
        <v>1876</v>
      </c>
      <c r="E744" s="405" t="s">
        <v>557</v>
      </c>
      <c r="F744" s="405" t="s">
        <v>579</v>
      </c>
      <c r="G744" s="405" t="s">
        <v>2091</v>
      </c>
      <c r="H744" s="410">
        <v>7.88</v>
      </c>
      <c r="J744" s="405"/>
      <c r="K744" s="405"/>
      <c r="L744" s="405"/>
      <c r="M744" s="405"/>
      <c r="N744" s="405"/>
      <c r="O744" s="405"/>
      <c r="P744" s="405"/>
      <c r="Q744" s="405" t="s">
        <v>2600</v>
      </c>
      <c r="R744" s="405"/>
      <c r="S744" s="405"/>
    </row>
    <row r="745" spans="1:19" x14ac:dyDescent="0.2">
      <c r="A745" s="527">
        <v>49</v>
      </c>
      <c r="B745" s="405" t="s">
        <v>185</v>
      </c>
      <c r="C745" s="405" t="s">
        <v>2264</v>
      </c>
      <c r="D745" s="405" t="s">
        <v>1876</v>
      </c>
      <c r="E745" s="405" t="s">
        <v>557</v>
      </c>
      <c r="F745" s="405" t="s">
        <v>2265</v>
      </c>
      <c r="G745" s="405" t="s">
        <v>2266</v>
      </c>
      <c r="H745" s="410">
        <v>7.89</v>
      </c>
      <c r="J745" s="405"/>
      <c r="K745" s="405"/>
      <c r="L745" s="405"/>
      <c r="M745" s="405"/>
      <c r="N745" s="405"/>
      <c r="O745" s="405"/>
      <c r="P745" s="405"/>
      <c r="Q745" s="405" t="s">
        <v>2601</v>
      </c>
      <c r="R745" s="405"/>
      <c r="S745" s="405"/>
    </row>
    <row r="746" spans="1:19" x14ac:dyDescent="0.2">
      <c r="A746" s="527">
        <v>72</v>
      </c>
      <c r="B746" s="405" t="s">
        <v>150</v>
      </c>
      <c r="C746" s="405" t="s">
        <v>383</v>
      </c>
      <c r="D746" s="405" t="s">
        <v>1876</v>
      </c>
      <c r="E746" s="405" t="s">
        <v>557</v>
      </c>
      <c r="F746" s="405" t="s">
        <v>574</v>
      </c>
      <c r="G746" s="405" t="s">
        <v>1938</v>
      </c>
      <c r="H746" s="410">
        <v>8.27</v>
      </c>
      <c r="J746" s="405"/>
      <c r="K746" s="405"/>
      <c r="L746" s="405"/>
      <c r="M746" s="405"/>
      <c r="N746" s="405"/>
      <c r="O746" s="405"/>
      <c r="P746" s="405"/>
      <c r="Q746" s="405" t="s">
        <v>2602</v>
      </c>
      <c r="R746" s="405"/>
      <c r="S746" s="405"/>
    </row>
    <row r="747" spans="1:19" x14ac:dyDescent="0.2">
      <c r="A747" s="527">
        <v>58</v>
      </c>
      <c r="B747" s="405" t="s">
        <v>777</v>
      </c>
      <c r="C747" s="405" t="s">
        <v>158</v>
      </c>
      <c r="D747" s="405" t="s">
        <v>1876</v>
      </c>
      <c r="E747" s="405" t="s">
        <v>557</v>
      </c>
      <c r="F747" s="405" t="s">
        <v>574</v>
      </c>
      <c r="G747" s="405" t="s">
        <v>1938</v>
      </c>
      <c r="H747" s="410">
        <v>8.84</v>
      </c>
      <c r="J747" s="405"/>
      <c r="K747" s="405"/>
      <c r="L747" s="405"/>
      <c r="M747" s="405"/>
      <c r="N747" s="405"/>
      <c r="O747" s="405"/>
      <c r="P747" s="405"/>
      <c r="Q747" s="405" t="s">
        <v>2603</v>
      </c>
      <c r="R747" s="405"/>
      <c r="S747" s="405"/>
    </row>
    <row r="748" spans="1:19" x14ac:dyDescent="0.2">
      <c r="A748" s="527">
        <v>47</v>
      </c>
      <c r="B748" s="405" t="s">
        <v>1886</v>
      </c>
      <c r="C748" s="405" t="s">
        <v>1887</v>
      </c>
      <c r="D748" s="405" t="s">
        <v>1876</v>
      </c>
      <c r="E748" s="405" t="s">
        <v>557</v>
      </c>
      <c r="F748" s="405" t="s">
        <v>558</v>
      </c>
      <c r="G748" s="405" t="s">
        <v>1888</v>
      </c>
      <c r="H748" s="410">
        <v>9.8800000000000008</v>
      </c>
      <c r="J748" s="405"/>
      <c r="K748" s="405"/>
      <c r="L748" s="405"/>
      <c r="M748" s="405"/>
      <c r="N748" s="405"/>
      <c r="O748" s="405"/>
      <c r="P748" s="405"/>
      <c r="Q748" s="405" t="s">
        <v>2445</v>
      </c>
      <c r="R748" s="405"/>
      <c r="S748" s="405"/>
    </row>
    <row r="749" spans="1:19" x14ac:dyDescent="0.2">
      <c r="H749" s="599"/>
    </row>
    <row r="750" spans="1:19" x14ac:dyDescent="0.2">
      <c r="H750" s="599"/>
    </row>
    <row r="751" spans="1:19" x14ac:dyDescent="0.2">
      <c r="H751" s="599"/>
    </row>
    <row r="752" spans="1:19" x14ac:dyDescent="0.2">
      <c r="A752" s="486" t="s">
        <v>1866</v>
      </c>
      <c r="B752" s="486" t="s">
        <v>20</v>
      </c>
      <c r="C752" s="486" t="s">
        <v>1867</v>
      </c>
      <c r="D752" s="486" t="s">
        <v>554</v>
      </c>
      <c r="E752" s="486" t="s">
        <v>1804</v>
      </c>
      <c r="F752" s="486" t="s">
        <v>538</v>
      </c>
      <c r="G752" s="486" t="s">
        <v>1868</v>
      </c>
      <c r="H752" s="599"/>
      <c r="J752" s="486"/>
      <c r="K752" s="486"/>
      <c r="L752" s="486"/>
      <c r="M752" s="486"/>
      <c r="N752" s="486"/>
      <c r="O752" s="486"/>
      <c r="P752" s="486"/>
    </row>
    <row r="753" spans="1:19" x14ac:dyDescent="0.2">
      <c r="A753" s="405" t="s">
        <v>2037</v>
      </c>
      <c r="B753" s="405" t="s">
        <v>561</v>
      </c>
      <c r="C753" s="405" t="s">
        <v>2038</v>
      </c>
      <c r="D753" s="405" t="s">
        <v>15</v>
      </c>
      <c r="E753" s="405">
        <v>2</v>
      </c>
      <c r="F753" s="405" t="s">
        <v>2039</v>
      </c>
      <c r="G753" s="487">
        <v>6</v>
      </c>
      <c r="H753" s="599"/>
      <c r="J753" s="405"/>
      <c r="K753" s="405"/>
      <c r="L753" s="405"/>
      <c r="M753" s="405"/>
      <c r="N753" s="405"/>
      <c r="O753" s="405"/>
      <c r="P753" s="487"/>
    </row>
    <row r="754" spans="1:19" x14ac:dyDescent="0.2">
      <c r="H754" s="599"/>
    </row>
    <row r="755" spans="1:19" x14ac:dyDescent="0.2">
      <c r="A755" s="486" t="s">
        <v>1872</v>
      </c>
      <c r="B755" s="486" t="s">
        <v>552</v>
      </c>
      <c r="C755" s="486" t="s">
        <v>553</v>
      </c>
      <c r="D755" s="486" t="s">
        <v>131</v>
      </c>
      <c r="E755" s="486" t="s">
        <v>276</v>
      </c>
      <c r="F755" s="486" t="s">
        <v>555</v>
      </c>
      <c r="G755" s="486" t="s">
        <v>813</v>
      </c>
      <c r="H755" s="411" t="s">
        <v>1873</v>
      </c>
      <c r="J755" s="486"/>
      <c r="K755" s="486"/>
      <c r="L755" s="486"/>
      <c r="M755" s="486"/>
      <c r="N755" s="486"/>
      <c r="O755" s="486"/>
      <c r="P755" s="486"/>
      <c r="Q755" s="486" t="s">
        <v>1873</v>
      </c>
      <c r="R755" s="486" t="s">
        <v>2325</v>
      </c>
      <c r="S755" s="486" t="s">
        <v>2326</v>
      </c>
    </row>
    <row r="756" spans="1:19" x14ac:dyDescent="0.2">
      <c r="A756" s="527">
        <v>105</v>
      </c>
      <c r="B756" s="405" t="s">
        <v>364</v>
      </c>
      <c r="C756" s="405" t="s">
        <v>2293</v>
      </c>
      <c r="D756" s="405" t="s">
        <v>1893</v>
      </c>
      <c r="E756" s="405" t="s">
        <v>557</v>
      </c>
      <c r="F756" s="405" t="s">
        <v>585</v>
      </c>
      <c r="G756" s="405" t="s">
        <v>2138</v>
      </c>
      <c r="H756" s="410">
        <v>0</v>
      </c>
      <c r="J756" s="405"/>
      <c r="K756" s="405"/>
      <c r="L756" s="405"/>
      <c r="M756" s="405"/>
      <c r="N756" s="405"/>
      <c r="O756" s="405"/>
      <c r="P756" s="405"/>
      <c r="Q756" s="405" t="s">
        <v>1928</v>
      </c>
      <c r="R756" s="405"/>
      <c r="S756" s="405"/>
    </row>
    <row r="757" spans="1:19" x14ac:dyDescent="0.2">
      <c r="A757" s="527">
        <v>91</v>
      </c>
      <c r="B757" s="405" t="s">
        <v>1942</v>
      </c>
      <c r="C757" s="405" t="s">
        <v>668</v>
      </c>
      <c r="D757" s="405" t="s">
        <v>1893</v>
      </c>
      <c r="E757" s="405" t="s">
        <v>557</v>
      </c>
      <c r="F757" s="405" t="s">
        <v>575</v>
      </c>
      <c r="G757" s="405" t="s">
        <v>1907</v>
      </c>
      <c r="H757" s="410">
        <v>10</v>
      </c>
      <c r="J757" s="405"/>
      <c r="K757" s="405"/>
      <c r="L757" s="405"/>
      <c r="M757" s="405"/>
      <c r="N757" s="405"/>
      <c r="O757" s="405"/>
      <c r="P757" s="405"/>
      <c r="Q757" s="405" t="s">
        <v>2604</v>
      </c>
      <c r="R757" s="405"/>
      <c r="S757" s="405"/>
    </row>
    <row r="758" spans="1:19" x14ac:dyDescent="0.2">
      <c r="A758" s="527">
        <v>85</v>
      </c>
      <c r="B758" s="405" t="s">
        <v>280</v>
      </c>
      <c r="C758" s="405" t="s">
        <v>278</v>
      </c>
      <c r="D758" s="405" t="s">
        <v>1893</v>
      </c>
      <c r="E758" s="405" t="s">
        <v>557</v>
      </c>
      <c r="F758" s="405" t="s">
        <v>558</v>
      </c>
      <c r="G758" s="405" t="s">
        <v>1888</v>
      </c>
      <c r="H758" s="410">
        <v>11</v>
      </c>
      <c r="J758" s="405"/>
      <c r="K758" s="405"/>
      <c r="L758" s="405"/>
      <c r="M758" s="405"/>
      <c r="N758" s="405"/>
      <c r="O758" s="405"/>
      <c r="P758" s="405"/>
      <c r="Q758" s="405" t="s">
        <v>2447</v>
      </c>
      <c r="R758" s="405"/>
      <c r="S758" s="405"/>
    </row>
    <row r="759" spans="1:19" x14ac:dyDescent="0.2">
      <c r="A759" s="527">
        <v>95</v>
      </c>
      <c r="B759" s="405" t="s">
        <v>1891</v>
      </c>
      <c r="C759" s="405" t="s">
        <v>1892</v>
      </c>
      <c r="D759" s="405" t="s">
        <v>1893</v>
      </c>
      <c r="E759" s="405" t="s">
        <v>557</v>
      </c>
      <c r="F759" s="405" t="s">
        <v>626</v>
      </c>
      <c r="G759" s="405" t="s">
        <v>1894</v>
      </c>
      <c r="H759" s="410">
        <v>11</v>
      </c>
      <c r="J759" s="405"/>
      <c r="K759" s="405"/>
      <c r="L759" s="405"/>
      <c r="M759" s="405"/>
      <c r="N759" s="405"/>
      <c r="O759" s="405"/>
      <c r="P759" s="405"/>
      <c r="Q759" s="405" t="s">
        <v>2447</v>
      </c>
      <c r="R759" s="405"/>
      <c r="S759" s="405"/>
    </row>
    <row r="760" spans="1:19" x14ac:dyDescent="0.2">
      <c r="A760" s="527">
        <v>100</v>
      </c>
      <c r="B760" s="405" t="s">
        <v>346</v>
      </c>
      <c r="C760" s="405" t="s">
        <v>177</v>
      </c>
      <c r="D760" s="405" t="s">
        <v>1893</v>
      </c>
      <c r="E760" s="405" t="s">
        <v>557</v>
      </c>
      <c r="F760" s="405" t="s">
        <v>575</v>
      </c>
      <c r="G760" s="405" t="s">
        <v>1907</v>
      </c>
      <c r="H760" s="410">
        <v>11.01</v>
      </c>
      <c r="J760" s="405"/>
      <c r="K760" s="405"/>
      <c r="L760" s="405"/>
      <c r="M760" s="405"/>
      <c r="N760" s="405"/>
      <c r="O760" s="405"/>
      <c r="P760" s="405"/>
      <c r="Q760" s="405" t="s">
        <v>2605</v>
      </c>
      <c r="R760" s="405"/>
      <c r="S760" s="405"/>
    </row>
    <row r="761" spans="1:19" x14ac:dyDescent="0.2">
      <c r="A761" s="527">
        <v>93</v>
      </c>
      <c r="B761" s="405" t="s">
        <v>153</v>
      </c>
      <c r="C761" s="405" t="s">
        <v>163</v>
      </c>
      <c r="D761" s="405" t="s">
        <v>1893</v>
      </c>
      <c r="E761" s="405" t="s">
        <v>557</v>
      </c>
      <c r="F761" s="405" t="s">
        <v>558</v>
      </c>
      <c r="G761" s="405" t="s">
        <v>1888</v>
      </c>
      <c r="H761" s="410">
        <v>12.5</v>
      </c>
      <c r="J761" s="405"/>
      <c r="K761" s="405"/>
      <c r="L761" s="405"/>
      <c r="M761" s="405"/>
      <c r="N761" s="405"/>
      <c r="O761" s="405"/>
      <c r="P761" s="405"/>
      <c r="Q761" s="405" t="s">
        <v>2606</v>
      </c>
      <c r="R761" s="405"/>
      <c r="S761" s="405"/>
    </row>
    <row r="762" spans="1:19" x14ac:dyDescent="0.2">
      <c r="H762" s="599"/>
    </row>
    <row r="763" spans="1:19" x14ac:dyDescent="0.2">
      <c r="H763" s="599"/>
    </row>
    <row r="764" spans="1:19" x14ac:dyDescent="0.2">
      <c r="H764" s="599"/>
    </row>
    <row r="765" spans="1:19" x14ac:dyDescent="0.2">
      <c r="A765" s="486" t="s">
        <v>1866</v>
      </c>
      <c r="B765" s="486" t="s">
        <v>20</v>
      </c>
      <c r="C765" s="486" t="s">
        <v>1867</v>
      </c>
      <c r="D765" s="486" t="s">
        <v>554</v>
      </c>
      <c r="E765" s="486" t="s">
        <v>1804</v>
      </c>
      <c r="F765" s="486" t="s">
        <v>538</v>
      </c>
      <c r="G765" s="486" t="s">
        <v>1868</v>
      </c>
      <c r="H765" s="599"/>
      <c r="J765" s="486"/>
      <c r="K765" s="486"/>
      <c r="L765" s="486"/>
      <c r="M765" s="486"/>
      <c r="N765" s="486"/>
      <c r="O765" s="486"/>
      <c r="P765" s="486"/>
    </row>
    <row r="766" spans="1:19" x14ac:dyDescent="0.2">
      <c r="A766" s="405" t="s">
        <v>2040</v>
      </c>
      <c r="B766" s="405" t="s">
        <v>561</v>
      </c>
      <c r="C766" s="405" t="s">
        <v>2041</v>
      </c>
      <c r="D766" s="405" t="s">
        <v>23</v>
      </c>
      <c r="E766" s="405">
        <v>2</v>
      </c>
      <c r="F766" s="405" t="s">
        <v>2042</v>
      </c>
      <c r="G766" s="487">
        <v>21</v>
      </c>
      <c r="H766" s="599"/>
      <c r="J766" s="405"/>
      <c r="K766" s="405"/>
      <c r="L766" s="405"/>
      <c r="M766" s="405"/>
      <c r="N766" s="405"/>
      <c r="O766" s="405"/>
      <c r="P766" s="487"/>
    </row>
    <row r="767" spans="1:19" x14ac:dyDescent="0.2">
      <c r="H767" s="599"/>
    </row>
    <row r="768" spans="1:19" x14ac:dyDescent="0.2">
      <c r="A768" s="486" t="s">
        <v>1872</v>
      </c>
      <c r="B768" s="486" t="s">
        <v>552</v>
      </c>
      <c r="C768" s="486" t="s">
        <v>553</v>
      </c>
      <c r="D768" s="486" t="s">
        <v>131</v>
      </c>
      <c r="E768" s="486" t="s">
        <v>276</v>
      </c>
      <c r="F768" s="486" t="s">
        <v>555</v>
      </c>
      <c r="G768" s="486" t="s">
        <v>813</v>
      </c>
      <c r="H768" s="411" t="s">
        <v>1873</v>
      </c>
      <c r="J768" s="486"/>
      <c r="K768" s="486"/>
      <c r="L768" s="486"/>
      <c r="M768" s="486"/>
      <c r="N768" s="486"/>
      <c r="O768" s="486"/>
      <c r="P768" s="486"/>
      <c r="Q768" s="486" t="s">
        <v>1873</v>
      </c>
      <c r="R768" s="486" t="s">
        <v>2325</v>
      </c>
      <c r="S768" s="486" t="s">
        <v>2326</v>
      </c>
    </row>
    <row r="769" spans="1:19" x14ac:dyDescent="0.2">
      <c r="A769" s="527">
        <v>27</v>
      </c>
      <c r="B769" s="405" t="s">
        <v>2281</v>
      </c>
      <c r="C769" s="405" t="s">
        <v>2282</v>
      </c>
      <c r="D769" s="405" t="s">
        <v>1881</v>
      </c>
      <c r="E769" s="405" t="s">
        <v>557</v>
      </c>
      <c r="F769" s="405" t="s">
        <v>574</v>
      </c>
      <c r="G769" s="405" t="s">
        <v>1938</v>
      </c>
      <c r="H769" s="410">
        <v>0</v>
      </c>
      <c r="J769" s="405"/>
      <c r="K769" s="405"/>
      <c r="L769" s="405"/>
      <c r="M769" s="405"/>
      <c r="N769" s="405"/>
      <c r="O769" s="405"/>
      <c r="P769" s="405"/>
      <c r="Q769" s="405" t="s">
        <v>1928</v>
      </c>
      <c r="R769" s="405"/>
      <c r="S769" s="405"/>
    </row>
    <row r="770" spans="1:19" x14ac:dyDescent="0.2">
      <c r="A770" s="527">
        <v>41</v>
      </c>
      <c r="B770" s="405" t="s">
        <v>783</v>
      </c>
      <c r="C770" s="405" t="s">
        <v>784</v>
      </c>
      <c r="D770" s="405" t="s">
        <v>1881</v>
      </c>
      <c r="E770" s="405" t="s">
        <v>557</v>
      </c>
      <c r="F770" s="405" t="s">
        <v>575</v>
      </c>
      <c r="G770" s="405" t="s">
        <v>1907</v>
      </c>
      <c r="H770" s="410">
        <v>0</v>
      </c>
      <c r="J770" s="405"/>
      <c r="K770" s="405"/>
      <c r="L770" s="405"/>
      <c r="M770" s="405"/>
      <c r="N770" s="405"/>
      <c r="O770" s="405"/>
      <c r="P770" s="405"/>
      <c r="Q770" s="405" t="s">
        <v>1928</v>
      </c>
      <c r="R770" s="405"/>
      <c r="S770" s="405"/>
    </row>
    <row r="771" spans="1:19" x14ac:dyDescent="0.2">
      <c r="A771" s="527">
        <v>40</v>
      </c>
      <c r="B771" s="405" t="s">
        <v>185</v>
      </c>
      <c r="C771" s="405" t="s">
        <v>186</v>
      </c>
      <c r="D771" s="405" t="s">
        <v>1881</v>
      </c>
      <c r="E771" s="405" t="s">
        <v>557</v>
      </c>
      <c r="F771" s="405" t="s">
        <v>583</v>
      </c>
      <c r="G771" s="405" t="s">
        <v>1879</v>
      </c>
      <c r="H771" s="410">
        <v>6.98</v>
      </c>
      <c r="J771" s="405"/>
      <c r="K771" s="405"/>
      <c r="L771" s="405"/>
      <c r="M771" s="405"/>
      <c r="N771" s="405"/>
      <c r="O771" s="405"/>
      <c r="P771" s="405"/>
      <c r="Q771" s="405" t="s">
        <v>2607</v>
      </c>
      <c r="R771" s="405"/>
      <c r="S771" s="405"/>
    </row>
    <row r="772" spans="1:19" x14ac:dyDescent="0.2">
      <c r="A772" s="527">
        <v>21</v>
      </c>
      <c r="B772" s="405" t="s">
        <v>140</v>
      </c>
      <c r="C772" s="405" t="s">
        <v>669</v>
      </c>
      <c r="D772" s="405" t="s">
        <v>1881</v>
      </c>
      <c r="E772" s="405" t="s">
        <v>557</v>
      </c>
      <c r="F772" s="405" t="s">
        <v>558</v>
      </c>
      <c r="G772" s="405" t="s">
        <v>1888</v>
      </c>
      <c r="H772" s="410">
        <v>7</v>
      </c>
      <c r="J772" s="405"/>
      <c r="K772" s="405"/>
      <c r="L772" s="405"/>
      <c r="M772" s="405"/>
      <c r="N772" s="405"/>
      <c r="O772" s="405"/>
      <c r="P772" s="405"/>
      <c r="Q772" s="405" t="s">
        <v>2416</v>
      </c>
      <c r="R772" s="405"/>
      <c r="S772" s="405"/>
    </row>
    <row r="773" spans="1:19" x14ac:dyDescent="0.2">
      <c r="A773" s="527">
        <v>28</v>
      </c>
      <c r="B773" s="405" t="s">
        <v>145</v>
      </c>
      <c r="C773" s="405" t="s">
        <v>244</v>
      </c>
      <c r="D773" s="405" t="s">
        <v>1881</v>
      </c>
      <c r="E773" s="405" t="s">
        <v>557</v>
      </c>
      <c r="F773" s="405" t="s">
        <v>558</v>
      </c>
      <c r="G773" s="405" t="s">
        <v>1888</v>
      </c>
      <c r="H773" s="410">
        <v>7.04</v>
      </c>
      <c r="J773" s="405"/>
      <c r="K773" s="405"/>
      <c r="L773" s="405"/>
      <c r="M773" s="405"/>
      <c r="N773" s="405"/>
      <c r="O773" s="405"/>
      <c r="P773" s="405"/>
      <c r="Q773" s="405" t="s">
        <v>2608</v>
      </c>
      <c r="R773" s="405"/>
      <c r="S773" s="405"/>
    </row>
    <row r="774" spans="1:19" x14ac:dyDescent="0.2">
      <c r="A774" s="527">
        <v>2</v>
      </c>
      <c r="B774" s="405" t="s">
        <v>133</v>
      </c>
      <c r="C774" s="405" t="s">
        <v>2609</v>
      </c>
      <c r="D774" s="405" t="s">
        <v>1881</v>
      </c>
      <c r="E774" s="405" t="s">
        <v>557</v>
      </c>
      <c r="F774" s="405" t="s">
        <v>2210</v>
      </c>
      <c r="G774" s="405" t="s">
        <v>2211</v>
      </c>
      <c r="H774" s="410">
        <v>7.1</v>
      </c>
      <c r="J774" s="405"/>
      <c r="K774" s="405"/>
      <c r="L774" s="405"/>
      <c r="M774" s="405"/>
      <c r="N774" s="405"/>
      <c r="O774" s="405"/>
      <c r="P774" s="405"/>
      <c r="Q774" s="405" t="s">
        <v>2610</v>
      </c>
      <c r="R774" s="405"/>
      <c r="S774" s="405"/>
    </row>
    <row r="775" spans="1:19" x14ac:dyDescent="0.2">
      <c r="A775" s="527">
        <v>34</v>
      </c>
      <c r="B775" s="405" t="s">
        <v>243</v>
      </c>
      <c r="C775" s="405" t="s">
        <v>586</v>
      </c>
      <c r="D775" s="405" t="s">
        <v>1881</v>
      </c>
      <c r="E775" s="405" t="s">
        <v>557</v>
      </c>
      <c r="F775" s="405" t="s">
        <v>587</v>
      </c>
      <c r="G775" s="405" t="s">
        <v>2139</v>
      </c>
      <c r="H775" s="410">
        <v>7.1</v>
      </c>
      <c r="J775" s="405"/>
      <c r="K775" s="405"/>
      <c r="L775" s="405"/>
      <c r="M775" s="405"/>
      <c r="N775" s="405"/>
      <c r="O775" s="405"/>
      <c r="P775" s="405"/>
      <c r="Q775" s="405" t="s">
        <v>2610</v>
      </c>
      <c r="R775" s="405"/>
      <c r="S775" s="405"/>
    </row>
    <row r="776" spans="1:19" x14ac:dyDescent="0.2">
      <c r="A776" s="527">
        <v>39</v>
      </c>
      <c r="B776" s="405" t="s">
        <v>335</v>
      </c>
      <c r="C776" s="405" t="s">
        <v>336</v>
      </c>
      <c r="D776" s="405" t="s">
        <v>1881</v>
      </c>
      <c r="E776" s="405" t="s">
        <v>557</v>
      </c>
      <c r="F776" s="405" t="s">
        <v>583</v>
      </c>
      <c r="G776" s="405" t="s">
        <v>1879</v>
      </c>
      <c r="H776" s="410">
        <v>7.12</v>
      </c>
      <c r="J776" s="405"/>
      <c r="K776" s="405"/>
      <c r="L776" s="405"/>
      <c r="M776" s="405"/>
      <c r="N776" s="405"/>
      <c r="O776" s="405"/>
      <c r="P776" s="405"/>
      <c r="Q776" s="405" t="s">
        <v>2611</v>
      </c>
      <c r="R776" s="405"/>
      <c r="S776" s="405"/>
    </row>
    <row r="777" spans="1:19" x14ac:dyDescent="0.2">
      <c r="A777" s="527">
        <v>15</v>
      </c>
      <c r="B777" s="405" t="s">
        <v>142</v>
      </c>
      <c r="C777" s="405" t="s">
        <v>155</v>
      </c>
      <c r="D777" s="405" t="s">
        <v>1881</v>
      </c>
      <c r="E777" s="405" t="s">
        <v>557</v>
      </c>
      <c r="F777" s="405" t="s">
        <v>580</v>
      </c>
      <c r="G777" s="405" t="s">
        <v>1919</v>
      </c>
      <c r="H777" s="410">
        <v>7.16</v>
      </c>
      <c r="J777" s="405"/>
      <c r="K777" s="405"/>
      <c r="L777" s="405"/>
      <c r="M777" s="405"/>
      <c r="N777" s="405"/>
      <c r="O777" s="405"/>
      <c r="P777" s="405"/>
      <c r="Q777" s="405" t="s">
        <v>2612</v>
      </c>
      <c r="R777" s="405"/>
      <c r="S777" s="405"/>
    </row>
    <row r="778" spans="1:19" x14ac:dyDescent="0.2">
      <c r="A778" s="527">
        <v>37</v>
      </c>
      <c r="B778" s="405" t="s">
        <v>298</v>
      </c>
      <c r="C778" s="405" t="s">
        <v>521</v>
      </c>
      <c r="D778" s="405" t="s">
        <v>1881</v>
      </c>
      <c r="E778" s="405" t="s">
        <v>557</v>
      </c>
      <c r="F778" s="405" t="s">
        <v>574</v>
      </c>
      <c r="G778" s="405" t="s">
        <v>1938</v>
      </c>
      <c r="H778" s="410">
        <v>7.19</v>
      </c>
      <c r="J778" s="405"/>
      <c r="K778" s="405"/>
      <c r="L778" s="405"/>
      <c r="M778" s="405"/>
      <c r="N778" s="405"/>
      <c r="O778" s="405"/>
      <c r="P778" s="405"/>
      <c r="Q778" s="405" t="s">
        <v>2595</v>
      </c>
      <c r="R778" s="405"/>
      <c r="S778" s="405"/>
    </row>
    <row r="779" spans="1:19" x14ac:dyDescent="0.2">
      <c r="A779" s="527">
        <v>25</v>
      </c>
      <c r="B779" s="405" t="s">
        <v>140</v>
      </c>
      <c r="C779" s="405" t="s">
        <v>2254</v>
      </c>
      <c r="D779" s="405" t="s">
        <v>1881</v>
      </c>
      <c r="E779" s="405" t="s">
        <v>557</v>
      </c>
      <c r="F779" s="405" t="s">
        <v>581</v>
      </c>
      <c r="G779" s="405" t="s">
        <v>1936</v>
      </c>
      <c r="H779" s="410">
        <v>7.2</v>
      </c>
      <c r="J779" s="405"/>
      <c r="K779" s="405"/>
      <c r="L779" s="405"/>
      <c r="M779" s="405"/>
      <c r="N779" s="405"/>
      <c r="O779" s="405"/>
      <c r="P779" s="405"/>
      <c r="Q779" s="405" t="s">
        <v>2613</v>
      </c>
      <c r="R779" s="405"/>
      <c r="S779" s="405"/>
    </row>
    <row r="780" spans="1:19" x14ac:dyDescent="0.2">
      <c r="A780" s="527">
        <v>26</v>
      </c>
      <c r="B780" s="405" t="s">
        <v>2255</v>
      </c>
      <c r="C780" s="405" t="s">
        <v>2256</v>
      </c>
      <c r="D780" s="405" t="s">
        <v>1881</v>
      </c>
      <c r="E780" s="405" t="s">
        <v>557</v>
      </c>
      <c r="F780" s="405" t="s">
        <v>2257</v>
      </c>
      <c r="G780" s="405" t="s">
        <v>2258</v>
      </c>
      <c r="H780" s="410">
        <v>7.39</v>
      </c>
      <c r="J780" s="405"/>
      <c r="K780" s="405"/>
      <c r="L780" s="405"/>
      <c r="M780" s="405"/>
      <c r="N780" s="405"/>
      <c r="O780" s="405"/>
      <c r="P780" s="405"/>
      <c r="Q780" s="405" t="s">
        <v>2614</v>
      </c>
      <c r="R780" s="405"/>
      <c r="S780" s="405"/>
    </row>
    <row r="781" spans="1:19" x14ac:dyDescent="0.2">
      <c r="A781" s="527">
        <v>1</v>
      </c>
      <c r="B781" s="405" t="s">
        <v>175</v>
      </c>
      <c r="C781" s="405" t="s">
        <v>2102</v>
      </c>
      <c r="D781" s="405" t="s">
        <v>1881</v>
      </c>
      <c r="E781" s="405" t="s">
        <v>557</v>
      </c>
      <c r="F781" s="405" t="s">
        <v>2210</v>
      </c>
      <c r="G781" s="405" t="s">
        <v>2211</v>
      </c>
      <c r="H781" s="410">
        <v>7.4</v>
      </c>
      <c r="J781" s="405"/>
      <c r="K781" s="405"/>
      <c r="L781" s="405"/>
      <c r="M781" s="405"/>
      <c r="N781" s="405"/>
      <c r="O781" s="405"/>
      <c r="P781" s="405"/>
      <c r="Q781" s="405" t="s">
        <v>2615</v>
      </c>
      <c r="R781" s="405"/>
      <c r="S781" s="405"/>
    </row>
    <row r="782" spans="1:19" x14ac:dyDescent="0.2">
      <c r="A782" s="527">
        <v>74</v>
      </c>
      <c r="B782" s="405" t="s">
        <v>2178</v>
      </c>
      <c r="C782" s="405" t="s">
        <v>2179</v>
      </c>
      <c r="D782" s="405" t="s">
        <v>1876</v>
      </c>
      <c r="E782" s="405" t="s">
        <v>557</v>
      </c>
      <c r="F782" s="405" t="s">
        <v>1877</v>
      </c>
      <c r="G782" s="405" t="s">
        <v>1878</v>
      </c>
      <c r="H782" s="410">
        <v>7.51</v>
      </c>
      <c r="J782" s="405"/>
      <c r="K782" s="405"/>
      <c r="L782" s="405"/>
      <c r="M782" s="405"/>
      <c r="N782" s="405"/>
      <c r="O782" s="405"/>
      <c r="P782" s="405"/>
      <c r="Q782" s="405" t="s">
        <v>2180</v>
      </c>
      <c r="R782" s="405"/>
      <c r="S782" s="405"/>
    </row>
    <row r="783" spans="1:19" x14ac:dyDescent="0.2">
      <c r="A783" s="527">
        <v>9</v>
      </c>
      <c r="B783" s="405" t="s">
        <v>144</v>
      </c>
      <c r="C783" s="405" t="s">
        <v>148</v>
      </c>
      <c r="D783" s="405" t="s">
        <v>1881</v>
      </c>
      <c r="E783" s="405" t="s">
        <v>557</v>
      </c>
      <c r="F783" s="405" t="s">
        <v>575</v>
      </c>
      <c r="G783" s="405" t="s">
        <v>1907</v>
      </c>
      <c r="H783" s="410">
        <v>7.6</v>
      </c>
      <c r="J783" s="405"/>
      <c r="K783" s="405"/>
      <c r="L783" s="405"/>
      <c r="M783" s="405"/>
      <c r="N783" s="405"/>
      <c r="O783" s="405"/>
      <c r="P783" s="405"/>
      <c r="Q783" s="405" t="s">
        <v>2597</v>
      </c>
      <c r="R783" s="405"/>
      <c r="S783" s="405"/>
    </row>
    <row r="784" spans="1:19" x14ac:dyDescent="0.2">
      <c r="A784" s="527">
        <v>8</v>
      </c>
      <c r="B784" s="405" t="s">
        <v>146</v>
      </c>
      <c r="C784" s="405" t="s">
        <v>2088</v>
      </c>
      <c r="D784" s="405" t="s">
        <v>1881</v>
      </c>
      <c r="E784" s="405" t="s">
        <v>557</v>
      </c>
      <c r="F784" s="405" t="s">
        <v>653</v>
      </c>
      <c r="G784" s="405" t="s">
        <v>2029</v>
      </c>
      <c r="H784" s="410">
        <v>7.7</v>
      </c>
      <c r="J784" s="405"/>
      <c r="K784" s="405"/>
      <c r="L784" s="405"/>
      <c r="M784" s="405"/>
      <c r="N784" s="405"/>
      <c r="O784" s="405"/>
      <c r="P784" s="405"/>
      <c r="Q784" s="405" t="s">
        <v>2616</v>
      </c>
      <c r="R784" s="405"/>
      <c r="S784" s="405"/>
    </row>
    <row r="785" spans="1:19" x14ac:dyDescent="0.2">
      <c r="A785" s="527">
        <v>3</v>
      </c>
      <c r="B785" s="405" t="s">
        <v>346</v>
      </c>
      <c r="C785" s="405" t="s">
        <v>588</v>
      </c>
      <c r="D785" s="405" t="s">
        <v>1881</v>
      </c>
      <c r="E785" s="405" t="s">
        <v>557</v>
      </c>
      <c r="F785" s="405" t="s">
        <v>558</v>
      </c>
      <c r="G785" s="405" t="s">
        <v>1888</v>
      </c>
      <c r="H785" s="410">
        <v>7.74</v>
      </c>
      <c r="J785" s="405"/>
      <c r="K785" s="405"/>
      <c r="L785" s="405"/>
      <c r="M785" s="405"/>
      <c r="N785" s="405"/>
      <c r="O785" s="405"/>
      <c r="P785" s="405"/>
      <c r="Q785" s="405" t="s">
        <v>2617</v>
      </c>
      <c r="R785" s="405"/>
      <c r="S785" s="405"/>
    </row>
    <row r="786" spans="1:19" x14ac:dyDescent="0.2">
      <c r="A786" s="527">
        <v>20</v>
      </c>
      <c r="B786" s="405" t="s">
        <v>160</v>
      </c>
      <c r="C786" s="405" t="s">
        <v>165</v>
      </c>
      <c r="D786" s="405" t="s">
        <v>1881</v>
      </c>
      <c r="E786" s="405" t="s">
        <v>557</v>
      </c>
      <c r="F786" s="405" t="s">
        <v>575</v>
      </c>
      <c r="G786" s="405" t="s">
        <v>1907</v>
      </c>
      <c r="H786" s="410">
        <v>8</v>
      </c>
      <c r="J786" s="405"/>
      <c r="K786" s="405"/>
      <c r="L786" s="405"/>
      <c r="M786" s="405"/>
      <c r="N786" s="405"/>
      <c r="O786" s="405"/>
      <c r="P786" s="405"/>
      <c r="Q786" s="405" t="s">
        <v>2618</v>
      </c>
      <c r="R786" s="405"/>
      <c r="S786" s="405"/>
    </row>
    <row r="787" spans="1:19" x14ac:dyDescent="0.2">
      <c r="A787" s="527">
        <v>32</v>
      </c>
      <c r="B787" s="405" t="s">
        <v>136</v>
      </c>
      <c r="C787" s="405" t="s">
        <v>174</v>
      </c>
      <c r="D787" s="405" t="s">
        <v>1881</v>
      </c>
      <c r="E787" s="405" t="s">
        <v>557</v>
      </c>
      <c r="F787" s="405" t="s">
        <v>558</v>
      </c>
      <c r="G787" s="405" t="s">
        <v>1888</v>
      </c>
      <c r="H787" s="410">
        <v>8.01</v>
      </c>
      <c r="J787" s="405"/>
      <c r="K787" s="405"/>
      <c r="L787" s="405"/>
      <c r="M787" s="405"/>
      <c r="N787" s="405"/>
      <c r="O787" s="405"/>
      <c r="P787" s="405"/>
      <c r="Q787" s="405" t="s">
        <v>2619</v>
      </c>
      <c r="R787" s="405"/>
      <c r="S787" s="405"/>
    </row>
    <row r="788" spans="1:19" x14ac:dyDescent="0.2">
      <c r="A788" s="527">
        <v>75</v>
      </c>
      <c r="B788" s="405" t="s">
        <v>501</v>
      </c>
      <c r="C788" s="405" t="s">
        <v>186</v>
      </c>
      <c r="D788" s="405" t="s">
        <v>1876</v>
      </c>
      <c r="E788" s="405" t="s">
        <v>557</v>
      </c>
      <c r="F788" s="405" t="s">
        <v>2210</v>
      </c>
      <c r="G788" s="405" t="s">
        <v>2211</v>
      </c>
      <c r="H788" s="410">
        <v>8.5</v>
      </c>
      <c r="J788" s="405"/>
      <c r="K788" s="405"/>
      <c r="L788" s="405"/>
      <c r="M788" s="405"/>
      <c r="N788" s="405"/>
      <c r="O788" s="405"/>
      <c r="P788" s="405"/>
      <c r="Q788" s="405" t="s">
        <v>2620</v>
      </c>
      <c r="R788" s="405"/>
      <c r="S788" s="405"/>
    </row>
    <row r="789" spans="1:19" x14ac:dyDescent="0.2">
      <c r="A789" s="527">
        <v>7</v>
      </c>
      <c r="B789" s="405" t="s">
        <v>146</v>
      </c>
      <c r="C789" s="405" t="s">
        <v>2140</v>
      </c>
      <c r="D789" s="405" t="s">
        <v>1881</v>
      </c>
      <c r="E789" s="405" t="s">
        <v>557</v>
      </c>
      <c r="F789" s="405" t="s">
        <v>558</v>
      </c>
      <c r="G789" s="405" t="s">
        <v>1888</v>
      </c>
      <c r="H789" s="410">
        <v>8.6</v>
      </c>
      <c r="J789" s="405"/>
      <c r="K789" s="405"/>
      <c r="L789" s="405"/>
      <c r="M789" s="405"/>
      <c r="N789" s="405"/>
      <c r="O789" s="405"/>
      <c r="P789" s="405"/>
      <c r="Q789" s="405" t="s">
        <v>2621</v>
      </c>
      <c r="R789" s="405"/>
      <c r="S789" s="405"/>
    </row>
    <row r="790" spans="1:19" x14ac:dyDescent="0.2">
      <c r="H790" s="599"/>
    </row>
    <row r="791" spans="1:19" x14ac:dyDescent="0.2">
      <c r="H791" s="599"/>
    </row>
    <row r="792" spans="1:19" x14ac:dyDescent="0.2">
      <c r="H792" s="599"/>
    </row>
    <row r="793" spans="1:19" x14ac:dyDescent="0.2">
      <c r="A793" s="486" t="s">
        <v>1866</v>
      </c>
      <c r="B793" s="486" t="s">
        <v>20</v>
      </c>
      <c r="C793" s="486" t="s">
        <v>1867</v>
      </c>
      <c r="D793" s="486" t="s">
        <v>554</v>
      </c>
      <c r="E793" s="486" t="s">
        <v>1804</v>
      </c>
      <c r="F793" s="486" t="s">
        <v>538</v>
      </c>
      <c r="G793" s="486" t="s">
        <v>1868</v>
      </c>
      <c r="H793" s="599"/>
      <c r="J793" s="486"/>
      <c r="K793" s="486"/>
      <c r="L793" s="486"/>
      <c r="M793" s="486"/>
      <c r="N793" s="486"/>
      <c r="O793" s="486"/>
      <c r="P793" s="486"/>
    </row>
    <row r="794" spans="1:19" x14ac:dyDescent="0.2">
      <c r="A794" s="405" t="s">
        <v>2043</v>
      </c>
      <c r="B794" s="405" t="s">
        <v>561</v>
      </c>
      <c r="C794" s="405" t="s">
        <v>2044</v>
      </c>
      <c r="D794" s="405" t="s">
        <v>7</v>
      </c>
      <c r="E794" s="405">
        <v>2</v>
      </c>
      <c r="F794" s="405" t="s">
        <v>2045</v>
      </c>
      <c r="G794" s="487">
        <v>24</v>
      </c>
      <c r="H794" s="599"/>
      <c r="J794" s="405"/>
      <c r="K794" s="405"/>
      <c r="L794" s="405"/>
      <c r="M794" s="405"/>
      <c r="N794" s="405"/>
      <c r="O794" s="405"/>
      <c r="P794" s="487"/>
    </row>
    <row r="795" spans="1:19" x14ac:dyDescent="0.2">
      <c r="H795" s="599"/>
    </row>
    <row r="796" spans="1:19" x14ac:dyDescent="0.2">
      <c r="A796" s="486" t="s">
        <v>1872</v>
      </c>
      <c r="B796" s="486" t="s">
        <v>552</v>
      </c>
      <c r="C796" s="486" t="s">
        <v>553</v>
      </c>
      <c r="D796" s="486" t="s">
        <v>131</v>
      </c>
      <c r="E796" s="486" t="s">
        <v>276</v>
      </c>
      <c r="F796" s="486" t="s">
        <v>555</v>
      </c>
      <c r="G796" s="486" t="s">
        <v>813</v>
      </c>
      <c r="H796" s="411" t="s">
        <v>1873</v>
      </c>
      <c r="J796" s="486"/>
      <c r="K796" s="486"/>
      <c r="L796" s="486"/>
      <c r="M796" s="486"/>
      <c r="N796" s="486"/>
      <c r="O796" s="486"/>
      <c r="P796" s="486"/>
      <c r="Q796" s="486" t="s">
        <v>1873</v>
      </c>
      <c r="R796" s="486" t="s">
        <v>2325</v>
      </c>
      <c r="S796" s="486" t="s">
        <v>2326</v>
      </c>
    </row>
    <row r="797" spans="1:19" x14ac:dyDescent="0.2">
      <c r="A797" s="527">
        <v>29</v>
      </c>
      <c r="B797" s="405" t="s">
        <v>660</v>
      </c>
      <c r="C797" s="405" t="s">
        <v>2181</v>
      </c>
      <c r="D797" s="405" t="s">
        <v>1881</v>
      </c>
      <c r="E797" s="405" t="s">
        <v>563</v>
      </c>
      <c r="F797" s="405" t="s">
        <v>2182</v>
      </c>
      <c r="G797" s="405" t="s">
        <v>2183</v>
      </c>
      <c r="H797" s="410">
        <v>10.59</v>
      </c>
      <c r="J797" s="405"/>
      <c r="K797" s="405"/>
      <c r="L797" s="405"/>
      <c r="M797" s="405"/>
      <c r="N797" s="405"/>
      <c r="O797" s="405"/>
      <c r="P797" s="405"/>
      <c r="Q797" s="405" t="s">
        <v>2622</v>
      </c>
      <c r="R797" s="405"/>
      <c r="S797" s="405"/>
    </row>
    <row r="798" spans="1:19" x14ac:dyDescent="0.2">
      <c r="A798" s="527">
        <v>30</v>
      </c>
      <c r="B798" s="405" t="s">
        <v>591</v>
      </c>
      <c r="C798" s="405" t="s">
        <v>503</v>
      </c>
      <c r="D798" s="405" t="s">
        <v>1881</v>
      </c>
      <c r="E798" s="405" t="s">
        <v>563</v>
      </c>
      <c r="F798" s="405" t="s">
        <v>574</v>
      </c>
      <c r="G798" s="405" t="s">
        <v>1938</v>
      </c>
      <c r="H798" s="410">
        <v>7.88</v>
      </c>
      <c r="J798" s="405"/>
      <c r="K798" s="405"/>
      <c r="L798" s="405"/>
      <c r="M798" s="405"/>
      <c r="N798" s="405"/>
      <c r="O798" s="405"/>
      <c r="P798" s="405"/>
      <c r="Q798" s="405" t="s">
        <v>2600</v>
      </c>
      <c r="R798" s="405"/>
      <c r="S798" s="405"/>
    </row>
    <row r="799" spans="1:19" x14ac:dyDescent="0.2">
      <c r="A799" s="527">
        <v>6</v>
      </c>
      <c r="B799" s="405" t="s">
        <v>318</v>
      </c>
      <c r="C799" s="405" t="s">
        <v>319</v>
      </c>
      <c r="D799" s="405" t="s">
        <v>1881</v>
      </c>
      <c r="E799" s="405" t="s">
        <v>563</v>
      </c>
      <c r="F799" s="405" t="s">
        <v>574</v>
      </c>
      <c r="G799" s="405" t="s">
        <v>1938</v>
      </c>
      <c r="H799" s="410">
        <v>7.95</v>
      </c>
      <c r="J799" s="405"/>
      <c r="K799" s="405"/>
      <c r="L799" s="405"/>
      <c r="M799" s="405"/>
      <c r="N799" s="405"/>
      <c r="O799" s="405"/>
      <c r="P799" s="405"/>
      <c r="Q799" s="405" t="s">
        <v>2576</v>
      </c>
      <c r="R799" s="405"/>
      <c r="S799" s="405"/>
    </row>
    <row r="800" spans="1:19" x14ac:dyDescent="0.2">
      <c r="A800" s="527">
        <v>35</v>
      </c>
      <c r="B800" s="405" t="s">
        <v>198</v>
      </c>
      <c r="C800" s="405" t="s">
        <v>646</v>
      </c>
      <c r="D800" s="405" t="s">
        <v>1881</v>
      </c>
      <c r="E800" s="405" t="s">
        <v>563</v>
      </c>
      <c r="F800" s="405" t="s">
        <v>597</v>
      </c>
      <c r="G800" s="405" t="s">
        <v>2280</v>
      </c>
      <c r="H800" s="410">
        <v>8</v>
      </c>
      <c r="J800" s="405"/>
      <c r="K800" s="405"/>
      <c r="L800" s="405"/>
      <c r="M800" s="405"/>
      <c r="N800" s="405"/>
      <c r="O800" s="405"/>
      <c r="P800" s="405"/>
      <c r="Q800" s="405" t="s">
        <v>2618</v>
      </c>
      <c r="R800" s="405"/>
      <c r="S800" s="405"/>
    </row>
    <row r="801" spans="1:19" x14ac:dyDescent="0.2">
      <c r="A801" s="527">
        <v>12</v>
      </c>
      <c r="B801" s="405" t="s">
        <v>306</v>
      </c>
      <c r="C801" s="405" t="s">
        <v>307</v>
      </c>
      <c r="D801" s="405" t="s">
        <v>1881</v>
      </c>
      <c r="E801" s="405" t="s">
        <v>563</v>
      </c>
      <c r="F801" s="405" t="s">
        <v>574</v>
      </c>
      <c r="G801" s="405" t="s">
        <v>1938</v>
      </c>
      <c r="H801" s="410">
        <v>8.0299999999999994</v>
      </c>
      <c r="J801" s="405"/>
      <c r="K801" s="405"/>
      <c r="L801" s="405"/>
      <c r="M801" s="405"/>
      <c r="N801" s="405"/>
      <c r="O801" s="405"/>
      <c r="P801" s="405"/>
      <c r="Q801" s="405" t="s">
        <v>2578</v>
      </c>
      <c r="R801" s="405"/>
      <c r="S801" s="405"/>
    </row>
    <row r="802" spans="1:19" x14ac:dyDescent="0.2">
      <c r="A802" s="527">
        <v>22</v>
      </c>
      <c r="B802" s="405" t="s">
        <v>228</v>
      </c>
      <c r="C802" s="405" t="s">
        <v>229</v>
      </c>
      <c r="D802" s="405" t="s">
        <v>1881</v>
      </c>
      <c r="E802" s="405" t="s">
        <v>563</v>
      </c>
      <c r="F802" s="405" t="s">
        <v>574</v>
      </c>
      <c r="G802" s="405" t="s">
        <v>1938</v>
      </c>
      <c r="H802" s="410">
        <v>8.09</v>
      </c>
      <c r="J802" s="405"/>
      <c r="K802" s="405"/>
      <c r="L802" s="405"/>
      <c r="M802" s="405"/>
      <c r="N802" s="405"/>
      <c r="O802" s="405"/>
      <c r="P802" s="405"/>
      <c r="Q802" s="405" t="s">
        <v>2623</v>
      </c>
      <c r="R802" s="405"/>
      <c r="S802" s="405"/>
    </row>
    <row r="803" spans="1:19" x14ac:dyDescent="0.2">
      <c r="A803" s="527">
        <v>36</v>
      </c>
      <c r="B803" s="405" t="s">
        <v>230</v>
      </c>
      <c r="C803" s="405" t="s">
        <v>182</v>
      </c>
      <c r="D803" s="405" t="s">
        <v>1881</v>
      </c>
      <c r="E803" s="405" t="s">
        <v>563</v>
      </c>
      <c r="F803" s="405" t="s">
        <v>2210</v>
      </c>
      <c r="G803" s="405" t="s">
        <v>2211</v>
      </c>
      <c r="H803" s="410">
        <v>8.1</v>
      </c>
      <c r="J803" s="405"/>
      <c r="K803" s="405"/>
      <c r="L803" s="405"/>
      <c r="M803" s="405"/>
      <c r="N803" s="405"/>
      <c r="O803" s="405"/>
      <c r="P803" s="405"/>
      <c r="Q803" s="405" t="s">
        <v>2624</v>
      </c>
      <c r="R803" s="405"/>
      <c r="S803" s="405"/>
    </row>
    <row r="804" spans="1:19" x14ac:dyDescent="0.2">
      <c r="A804" s="527">
        <v>4</v>
      </c>
      <c r="B804" s="405" t="s">
        <v>2168</v>
      </c>
      <c r="C804" s="405" t="s">
        <v>527</v>
      </c>
      <c r="D804" s="405" t="s">
        <v>1881</v>
      </c>
      <c r="E804" s="405" t="s">
        <v>563</v>
      </c>
      <c r="F804" s="405" t="s">
        <v>2169</v>
      </c>
      <c r="G804" s="405" t="s">
        <v>2170</v>
      </c>
      <c r="H804" s="410">
        <v>8.18</v>
      </c>
      <c r="J804" s="405"/>
      <c r="K804" s="405"/>
      <c r="L804" s="405"/>
      <c r="M804" s="405"/>
      <c r="N804" s="405"/>
      <c r="O804" s="405"/>
      <c r="P804" s="405"/>
      <c r="Q804" s="405" t="s">
        <v>2625</v>
      </c>
      <c r="R804" s="405"/>
      <c r="S804" s="405"/>
    </row>
    <row r="805" spans="1:19" x14ac:dyDescent="0.2">
      <c r="A805" s="527">
        <v>10</v>
      </c>
      <c r="B805" s="405" t="s">
        <v>2153</v>
      </c>
      <c r="C805" s="405" t="s">
        <v>2241</v>
      </c>
      <c r="D805" s="405" t="s">
        <v>1881</v>
      </c>
      <c r="E805" s="405" t="s">
        <v>563</v>
      </c>
      <c r="F805" s="405" t="s">
        <v>2210</v>
      </c>
      <c r="G805" s="405" t="s">
        <v>2211</v>
      </c>
      <c r="H805" s="410">
        <v>8.18</v>
      </c>
      <c r="J805" s="405"/>
      <c r="K805" s="405"/>
      <c r="L805" s="405"/>
      <c r="M805" s="405"/>
      <c r="N805" s="405"/>
      <c r="O805" s="405"/>
      <c r="P805" s="405"/>
      <c r="Q805" s="405" t="s">
        <v>2625</v>
      </c>
      <c r="R805" s="405"/>
      <c r="S805" s="405"/>
    </row>
    <row r="806" spans="1:19" x14ac:dyDescent="0.2">
      <c r="A806" s="527">
        <v>16</v>
      </c>
      <c r="B806" s="405" t="s">
        <v>2504</v>
      </c>
      <c r="C806" s="405" t="s">
        <v>2505</v>
      </c>
      <c r="D806" s="405" t="s">
        <v>1881</v>
      </c>
      <c r="E806" s="405" t="s">
        <v>563</v>
      </c>
      <c r="F806" s="405" t="s">
        <v>2210</v>
      </c>
      <c r="G806" s="405" t="s">
        <v>2211</v>
      </c>
      <c r="H806" s="410">
        <v>8.1999999999999993</v>
      </c>
      <c r="J806" s="405"/>
      <c r="K806" s="405"/>
      <c r="L806" s="405"/>
      <c r="M806" s="405"/>
      <c r="N806" s="405"/>
      <c r="O806" s="405"/>
      <c r="P806" s="405"/>
      <c r="Q806" s="405" t="s">
        <v>2626</v>
      </c>
      <c r="R806" s="405"/>
      <c r="S806" s="405"/>
    </row>
    <row r="807" spans="1:19" x14ac:dyDescent="0.2">
      <c r="A807" s="527">
        <v>17</v>
      </c>
      <c r="B807" s="405" t="s">
        <v>2242</v>
      </c>
      <c r="C807" s="405" t="s">
        <v>163</v>
      </c>
      <c r="D807" s="405" t="s">
        <v>1881</v>
      </c>
      <c r="E807" s="405" t="s">
        <v>563</v>
      </c>
      <c r="F807" s="405" t="s">
        <v>2210</v>
      </c>
      <c r="G807" s="405" t="s">
        <v>2211</v>
      </c>
      <c r="H807" s="410">
        <v>8.1999999999999993</v>
      </c>
      <c r="J807" s="405"/>
      <c r="K807" s="405"/>
      <c r="L807" s="405"/>
      <c r="M807" s="405"/>
      <c r="N807" s="405"/>
      <c r="O807" s="405"/>
      <c r="P807" s="405"/>
      <c r="Q807" s="405" t="s">
        <v>2626</v>
      </c>
      <c r="R807" s="405"/>
      <c r="S807" s="405"/>
    </row>
    <row r="808" spans="1:19" x14ac:dyDescent="0.2">
      <c r="A808" s="527">
        <v>14</v>
      </c>
      <c r="B808" s="405" t="s">
        <v>216</v>
      </c>
      <c r="C808" s="405" t="s">
        <v>285</v>
      </c>
      <c r="D808" s="405" t="s">
        <v>1881</v>
      </c>
      <c r="E808" s="405" t="s">
        <v>563</v>
      </c>
      <c r="F808" s="405" t="s">
        <v>571</v>
      </c>
      <c r="G808" s="405" t="s">
        <v>1922</v>
      </c>
      <c r="H808" s="410">
        <v>8.2200000000000006</v>
      </c>
      <c r="J808" s="405"/>
      <c r="K808" s="405"/>
      <c r="L808" s="405"/>
      <c r="M808" s="405"/>
      <c r="N808" s="405"/>
      <c r="O808" s="405"/>
      <c r="P808" s="405"/>
      <c r="Q808" s="405" t="s">
        <v>2627</v>
      </c>
      <c r="R808" s="405"/>
      <c r="S808" s="405"/>
    </row>
    <row r="809" spans="1:19" x14ac:dyDescent="0.2">
      <c r="A809" s="527">
        <v>18</v>
      </c>
      <c r="B809" s="405" t="s">
        <v>755</v>
      </c>
      <c r="C809" s="405" t="s">
        <v>163</v>
      </c>
      <c r="D809" s="405" t="s">
        <v>1881</v>
      </c>
      <c r="E809" s="405" t="s">
        <v>563</v>
      </c>
      <c r="F809" s="405" t="s">
        <v>569</v>
      </c>
      <c r="G809" s="405" t="s">
        <v>2081</v>
      </c>
      <c r="H809" s="410">
        <v>8.23</v>
      </c>
      <c r="J809" s="405"/>
      <c r="K809" s="405"/>
      <c r="L809" s="405"/>
      <c r="M809" s="405"/>
      <c r="N809" s="405"/>
      <c r="O809" s="405"/>
      <c r="P809" s="405"/>
      <c r="Q809" s="405" t="s">
        <v>2628</v>
      </c>
      <c r="R809" s="405"/>
      <c r="S809" s="405"/>
    </row>
    <row r="810" spans="1:19" x14ac:dyDescent="0.2">
      <c r="A810" s="527">
        <v>23</v>
      </c>
      <c r="B810" s="405" t="s">
        <v>193</v>
      </c>
      <c r="C810" s="405" t="s">
        <v>317</v>
      </c>
      <c r="D810" s="405" t="s">
        <v>1881</v>
      </c>
      <c r="E810" s="405" t="s">
        <v>563</v>
      </c>
      <c r="F810" s="405" t="s">
        <v>564</v>
      </c>
      <c r="G810" s="405" t="s">
        <v>2108</v>
      </c>
      <c r="H810" s="410">
        <v>8.23</v>
      </c>
      <c r="J810" s="405"/>
      <c r="K810" s="405"/>
      <c r="L810" s="405"/>
      <c r="M810" s="405"/>
      <c r="N810" s="405"/>
      <c r="O810" s="405"/>
      <c r="P810" s="405"/>
      <c r="Q810" s="405" t="s">
        <v>2628</v>
      </c>
      <c r="R810" s="405"/>
      <c r="S810" s="405"/>
    </row>
    <row r="811" spans="1:19" x14ac:dyDescent="0.2">
      <c r="A811" s="527">
        <v>13</v>
      </c>
      <c r="B811" s="405" t="s">
        <v>507</v>
      </c>
      <c r="C811" s="405" t="s">
        <v>508</v>
      </c>
      <c r="D811" s="405" t="s">
        <v>1881</v>
      </c>
      <c r="E811" s="405" t="s">
        <v>563</v>
      </c>
      <c r="F811" s="405" t="s">
        <v>575</v>
      </c>
      <c r="G811" s="405" t="s">
        <v>1907</v>
      </c>
      <c r="H811" s="410">
        <v>8.27</v>
      </c>
      <c r="J811" s="405"/>
      <c r="K811" s="405"/>
      <c r="L811" s="405"/>
      <c r="M811" s="405"/>
      <c r="N811" s="405"/>
      <c r="O811" s="405"/>
      <c r="P811" s="405"/>
      <c r="Q811" s="405" t="s">
        <v>2602</v>
      </c>
      <c r="R811" s="405"/>
      <c r="S811" s="405"/>
    </row>
    <row r="812" spans="1:19" x14ac:dyDescent="0.2">
      <c r="A812" s="527">
        <v>19</v>
      </c>
      <c r="B812" s="405" t="s">
        <v>198</v>
      </c>
      <c r="C812" s="405" t="s">
        <v>2294</v>
      </c>
      <c r="D812" s="405" t="s">
        <v>1881</v>
      </c>
      <c r="E812" s="405" t="s">
        <v>563</v>
      </c>
      <c r="F812" s="405" t="s">
        <v>2295</v>
      </c>
      <c r="G812" s="405" t="s">
        <v>2296</v>
      </c>
      <c r="H812" s="410">
        <v>8.27</v>
      </c>
      <c r="J812" s="405"/>
      <c r="K812" s="405"/>
      <c r="L812" s="405"/>
      <c r="M812" s="405"/>
      <c r="N812" s="405"/>
      <c r="O812" s="405"/>
      <c r="P812" s="405"/>
      <c r="Q812" s="405" t="s">
        <v>2602</v>
      </c>
      <c r="R812" s="405"/>
      <c r="S812" s="405"/>
    </row>
    <row r="813" spans="1:19" x14ac:dyDescent="0.2">
      <c r="A813" s="527">
        <v>24</v>
      </c>
      <c r="B813" s="405" t="s">
        <v>210</v>
      </c>
      <c r="C813" s="405" t="s">
        <v>2002</v>
      </c>
      <c r="D813" s="405" t="s">
        <v>1881</v>
      </c>
      <c r="E813" s="405" t="s">
        <v>563</v>
      </c>
      <c r="F813" s="405" t="s">
        <v>2003</v>
      </c>
      <c r="G813" s="405" t="s">
        <v>2004</v>
      </c>
      <c r="H813" s="410">
        <v>8.27</v>
      </c>
      <c r="J813" s="405"/>
      <c r="K813" s="405"/>
      <c r="L813" s="405"/>
      <c r="M813" s="405"/>
      <c r="N813" s="405"/>
      <c r="O813" s="405"/>
      <c r="P813" s="405"/>
      <c r="Q813" s="405" t="s">
        <v>2602</v>
      </c>
      <c r="R813" s="405"/>
      <c r="S813" s="405"/>
    </row>
    <row r="814" spans="1:19" x14ac:dyDescent="0.2">
      <c r="A814" s="527">
        <v>5</v>
      </c>
      <c r="B814" s="405" t="s">
        <v>189</v>
      </c>
      <c r="C814" s="405" t="s">
        <v>431</v>
      </c>
      <c r="D814" s="405" t="s">
        <v>1881</v>
      </c>
      <c r="E814" s="405" t="s">
        <v>563</v>
      </c>
      <c r="F814" s="405" t="s">
        <v>2210</v>
      </c>
      <c r="G814" s="405" t="s">
        <v>2211</v>
      </c>
      <c r="H814" s="410">
        <v>8.4</v>
      </c>
      <c r="J814" s="405"/>
      <c r="K814" s="405"/>
      <c r="L814" s="405"/>
      <c r="M814" s="405"/>
      <c r="N814" s="405"/>
      <c r="O814" s="405"/>
      <c r="P814" s="405"/>
      <c r="Q814" s="405" t="s">
        <v>2584</v>
      </c>
      <c r="R814" s="405"/>
      <c r="S814" s="405"/>
    </row>
    <row r="815" spans="1:19" x14ac:dyDescent="0.2">
      <c r="A815" s="527">
        <v>31</v>
      </c>
      <c r="B815" s="405" t="s">
        <v>205</v>
      </c>
      <c r="C815" s="405" t="s">
        <v>174</v>
      </c>
      <c r="D815" s="405" t="s">
        <v>1881</v>
      </c>
      <c r="E815" s="405" t="s">
        <v>563</v>
      </c>
      <c r="F815" s="405" t="s">
        <v>571</v>
      </c>
      <c r="G815" s="405" t="s">
        <v>1922</v>
      </c>
      <c r="H815" s="410">
        <v>8.4</v>
      </c>
      <c r="J815" s="405"/>
      <c r="K815" s="405"/>
      <c r="L815" s="405"/>
      <c r="M815" s="405"/>
      <c r="N815" s="405"/>
      <c r="O815" s="405"/>
      <c r="P815" s="405"/>
      <c r="Q815" s="405" t="s">
        <v>2584</v>
      </c>
      <c r="R815" s="405"/>
      <c r="S815" s="405"/>
    </row>
    <row r="816" spans="1:19" x14ac:dyDescent="0.2">
      <c r="A816" s="527">
        <v>11</v>
      </c>
      <c r="B816" s="405" t="s">
        <v>330</v>
      </c>
      <c r="C816" s="405" t="s">
        <v>331</v>
      </c>
      <c r="D816" s="405" t="s">
        <v>1881</v>
      </c>
      <c r="E816" s="405" t="s">
        <v>563</v>
      </c>
      <c r="F816" s="405" t="s">
        <v>575</v>
      </c>
      <c r="G816" s="405" t="s">
        <v>1907</v>
      </c>
      <c r="H816" s="410">
        <v>8.5299999999999994</v>
      </c>
      <c r="J816" s="405"/>
      <c r="K816" s="405"/>
      <c r="L816" s="405"/>
      <c r="M816" s="405"/>
      <c r="N816" s="405"/>
      <c r="O816" s="405"/>
      <c r="P816" s="405"/>
      <c r="Q816" s="405" t="s">
        <v>2585</v>
      </c>
      <c r="R816" s="405"/>
      <c r="S816" s="405"/>
    </row>
    <row r="817" spans="1:19" x14ac:dyDescent="0.2">
      <c r="A817" s="527">
        <v>79</v>
      </c>
      <c r="B817" s="405" t="s">
        <v>2302</v>
      </c>
      <c r="C817" s="405" t="s">
        <v>2303</v>
      </c>
      <c r="D817" s="405" t="s">
        <v>1903</v>
      </c>
      <c r="E817" s="405" t="s">
        <v>563</v>
      </c>
      <c r="F817" s="405" t="s">
        <v>2210</v>
      </c>
      <c r="G817" s="405" t="s">
        <v>2211</v>
      </c>
      <c r="H817" s="410">
        <v>8.6</v>
      </c>
      <c r="J817" s="405"/>
      <c r="K817" s="405"/>
      <c r="L817" s="405"/>
      <c r="M817" s="405"/>
      <c r="N817" s="405"/>
      <c r="O817" s="405"/>
      <c r="P817" s="405"/>
      <c r="Q817" s="405" t="s">
        <v>2621</v>
      </c>
      <c r="R817" s="405"/>
      <c r="S817" s="405"/>
    </row>
    <row r="818" spans="1:19" x14ac:dyDescent="0.2">
      <c r="A818" s="527">
        <v>42</v>
      </c>
      <c r="B818" s="405" t="s">
        <v>231</v>
      </c>
      <c r="C818" s="405" t="s">
        <v>2046</v>
      </c>
      <c r="D818" s="405" t="s">
        <v>1881</v>
      </c>
      <c r="E818" s="405" t="s">
        <v>563</v>
      </c>
      <c r="F818" s="405" t="s">
        <v>571</v>
      </c>
      <c r="G818" s="405" t="s">
        <v>1922</v>
      </c>
      <c r="H818" s="410">
        <v>8.77</v>
      </c>
      <c r="J818" s="405"/>
      <c r="K818" s="405"/>
      <c r="L818" s="405"/>
      <c r="M818" s="405"/>
      <c r="N818" s="405"/>
      <c r="O818" s="405"/>
      <c r="P818" s="405"/>
      <c r="Q818" s="405" t="s">
        <v>2629</v>
      </c>
      <c r="R818" s="405"/>
      <c r="S818" s="405"/>
    </row>
    <row r="819" spans="1:19" x14ac:dyDescent="0.2">
      <c r="A819" s="527">
        <v>33</v>
      </c>
      <c r="B819" s="405" t="s">
        <v>291</v>
      </c>
      <c r="C819" s="405" t="s">
        <v>2630</v>
      </c>
      <c r="D819" s="405" t="s">
        <v>1881</v>
      </c>
      <c r="E819" s="405" t="s">
        <v>563</v>
      </c>
      <c r="F819" s="405" t="s">
        <v>2210</v>
      </c>
      <c r="G819" s="405" t="s">
        <v>2211</v>
      </c>
      <c r="H819" s="410">
        <v>8.8000000000000007</v>
      </c>
      <c r="J819" s="405"/>
      <c r="K819" s="405"/>
      <c r="L819" s="405"/>
      <c r="M819" s="405"/>
      <c r="N819" s="405"/>
      <c r="O819" s="405"/>
      <c r="P819" s="405"/>
      <c r="Q819" s="405" t="s">
        <v>2631</v>
      </c>
      <c r="R819" s="405"/>
      <c r="S819" s="405"/>
    </row>
    <row r="820" spans="1:19" x14ac:dyDescent="0.2">
      <c r="A820" s="527">
        <v>38</v>
      </c>
      <c r="B820" s="405" t="s">
        <v>230</v>
      </c>
      <c r="C820" s="405" t="s">
        <v>2205</v>
      </c>
      <c r="D820" s="405" t="s">
        <v>1881</v>
      </c>
      <c r="E820" s="405" t="s">
        <v>563</v>
      </c>
      <c r="F820" s="405" t="s">
        <v>575</v>
      </c>
      <c r="G820" s="405" t="s">
        <v>1907</v>
      </c>
      <c r="H820" s="410">
        <v>8.93</v>
      </c>
      <c r="J820" s="405"/>
      <c r="K820" s="405"/>
      <c r="L820" s="405"/>
      <c r="M820" s="405"/>
      <c r="N820" s="405"/>
      <c r="O820" s="405"/>
      <c r="P820" s="405"/>
      <c r="Q820" s="405" t="s">
        <v>2632</v>
      </c>
      <c r="R820" s="405"/>
      <c r="S820" s="405"/>
    </row>
    <row r="824" spans="1:19" x14ac:dyDescent="0.2">
      <c r="A824" s="486" t="s">
        <v>1866</v>
      </c>
      <c r="B824" s="486" t="s">
        <v>20</v>
      </c>
      <c r="C824" s="486" t="s">
        <v>1867</v>
      </c>
      <c r="D824" s="486" t="s">
        <v>554</v>
      </c>
      <c r="E824" s="486" t="s">
        <v>1804</v>
      </c>
      <c r="F824" s="486" t="s">
        <v>538</v>
      </c>
      <c r="G824" s="486" t="s">
        <v>1868</v>
      </c>
      <c r="J824" s="486"/>
      <c r="K824" s="486"/>
      <c r="L824" s="486"/>
      <c r="M824" s="486"/>
      <c r="N824" s="486"/>
      <c r="O824" s="486"/>
      <c r="P824" s="486"/>
    </row>
    <row r="825" spans="1:19" x14ac:dyDescent="0.2">
      <c r="A825" s="405" t="s">
        <v>2047</v>
      </c>
      <c r="B825" s="405" t="s">
        <v>576</v>
      </c>
      <c r="C825" s="405" t="s">
        <v>2048</v>
      </c>
      <c r="D825" s="405" t="s">
        <v>7</v>
      </c>
      <c r="E825" s="405">
        <v>2</v>
      </c>
      <c r="F825" s="405" t="s">
        <v>2049</v>
      </c>
      <c r="G825" s="487">
        <v>1</v>
      </c>
      <c r="J825" s="405"/>
      <c r="K825" s="405"/>
      <c r="L825" s="405"/>
      <c r="M825" s="405"/>
      <c r="N825" s="405"/>
      <c r="O825" s="405"/>
      <c r="P825" s="487"/>
    </row>
    <row r="827" spans="1:19" x14ac:dyDescent="0.2">
      <c r="A827" s="486" t="s">
        <v>1872</v>
      </c>
      <c r="B827" s="486" t="s">
        <v>552</v>
      </c>
      <c r="C827" s="486" t="s">
        <v>553</v>
      </c>
      <c r="D827" s="486" t="s">
        <v>131</v>
      </c>
      <c r="E827" s="486" t="s">
        <v>276</v>
      </c>
      <c r="F827" s="486" t="s">
        <v>555</v>
      </c>
      <c r="G827" s="486" t="s">
        <v>813</v>
      </c>
      <c r="H827" s="486" t="s">
        <v>1873</v>
      </c>
      <c r="J827" s="486"/>
      <c r="K827" s="486"/>
      <c r="L827" s="486"/>
      <c r="M827" s="486"/>
      <c r="N827" s="486"/>
      <c r="O827" s="486"/>
      <c r="P827" s="486"/>
      <c r="Q827" s="486" t="s">
        <v>1873</v>
      </c>
      <c r="R827" s="486" t="s">
        <v>2325</v>
      </c>
      <c r="S827" s="486" t="s">
        <v>2326</v>
      </c>
    </row>
    <row r="828" spans="1:19" x14ac:dyDescent="0.2">
      <c r="A828" s="527">
        <v>197</v>
      </c>
      <c r="B828" s="405" t="s">
        <v>202</v>
      </c>
      <c r="C828" s="405" t="s">
        <v>2259</v>
      </c>
      <c r="D828" s="405" t="s">
        <v>1881</v>
      </c>
      <c r="E828" s="405" t="s">
        <v>563</v>
      </c>
      <c r="F828" s="405" t="s">
        <v>575</v>
      </c>
      <c r="G828" s="405" t="s">
        <v>1907</v>
      </c>
      <c r="H828" s="405" t="s">
        <v>2260</v>
      </c>
      <c r="J828" s="405"/>
      <c r="K828" s="405"/>
      <c r="L828" s="405"/>
      <c r="M828" s="405"/>
      <c r="N828" s="405"/>
      <c r="O828" s="405"/>
      <c r="P828" s="405"/>
      <c r="Q828" s="405" t="s">
        <v>2260</v>
      </c>
      <c r="R828" s="405"/>
      <c r="S828" s="405"/>
    </row>
    <row r="832" spans="1:19" x14ac:dyDescent="0.2">
      <c r="A832" s="486" t="s">
        <v>1866</v>
      </c>
      <c r="B832" s="486" t="s">
        <v>20</v>
      </c>
      <c r="C832" s="486" t="s">
        <v>1867</v>
      </c>
      <c r="D832" s="486" t="s">
        <v>554</v>
      </c>
      <c r="E832" s="486" t="s">
        <v>1804</v>
      </c>
      <c r="F832" s="486" t="s">
        <v>538</v>
      </c>
      <c r="G832" s="486" t="s">
        <v>1868</v>
      </c>
      <c r="J832" s="486"/>
      <c r="K832" s="486"/>
      <c r="L832" s="486"/>
      <c r="M832" s="486"/>
      <c r="N832" s="486"/>
      <c r="O832" s="486"/>
      <c r="P832" s="486"/>
    </row>
    <row r="833" spans="1:19" x14ac:dyDescent="0.2">
      <c r="A833" s="405" t="s">
        <v>2050</v>
      </c>
      <c r="B833" s="405" t="s">
        <v>576</v>
      </c>
      <c r="C833" s="405" t="s">
        <v>2051</v>
      </c>
      <c r="D833" s="405" t="s">
        <v>1870</v>
      </c>
      <c r="E833" s="405">
        <v>2</v>
      </c>
      <c r="F833" s="405" t="s">
        <v>2052</v>
      </c>
      <c r="G833" s="487">
        <v>7</v>
      </c>
      <c r="J833" s="405"/>
      <c r="K833" s="405"/>
      <c r="L833" s="405"/>
      <c r="M833" s="405"/>
      <c r="N833" s="405"/>
      <c r="O833" s="405"/>
      <c r="P833" s="487"/>
    </row>
    <row r="835" spans="1:19" x14ac:dyDescent="0.2">
      <c r="A835" s="486" t="s">
        <v>1872</v>
      </c>
      <c r="B835" s="486" t="s">
        <v>552</v>
      </c>
      <c r="C835" s="486" t="s">
        <v>553</v>
      </c>
      <c r="D835" s="486" t="s">
        <v>131</v>
      </c>
      <c r="E835" s="486" t="s">
        <v>276</v>
      </c>
      <c r="F835" s="486" t="s">
        <v>555</v>
      </c>
      <c r="G835" s="486" t="s">
        <v>813</v>
      </c>
      <c r="H835" s="486" t="s">
        <v>1873</v>
      </c>
      <c r="J835" s="486"/>
      <c r="K835" s="486"/>
      <c r="L835" s="486"/>
      <c r="M835" s="486"/>
      <c r="N835" s="486"/>
      <c r="O835" s="486"/>
      <c r="P835" s="486"/>
      <c r="Q835" s="486" t="s">
        <v>1873</v>
      </c>
      <c r="R835" s="486" t="s">
        <v>2325</v>
      </c>
      <c r="S835" s="486" t="s">
        <v>2326</v>
      </c>
    </row>
    <row r="836" spans="1:19" x14ac:dyDescent="0.2">
      <c r="A836" s="527">
        <v>183</v>
      </c>
      <c r="B836" s="405" t="s">
        <v>213</v>
      </c>
      <c r="C836" s="405" t="s">
        <v>2248</v>
      </c>
      <c r="D836" s="405" t="s">
        <v>1903</v>
      </c>
      <c r="E836" s="405" t="s">
        <v>563</v>
      </c>
      <c r="F836" s="405" t="s">
        <v>728</v>
      </c>
      <c r="G836" s="405" t="s">
        <v>2249</v>
      </c>
      <c r="H836" s="527">
        <v>0</v>
      </c>
      <c r="J836" s="405"/>
      <c r="K836" s="405"/>
      <c r="L836" s="405"/>
      <c r="M836" s="405"/>
      <c r="N836" s="405"/>
      <c r="O836" s="405"/>
      <c r="P836" s="405"/>
      <c r="Q836" s="405" t="s">
        <v>1928</v>
      </c>
      <c r="R836" s="405"/>
      <c r="S836" s="405"/>
    </row>
    <row r="837" spans="1:19" x14ac:dyDescent="0.2">
      <c r="A837" s="527">
        <v>200</v>
      </c>
      <c r="B837" s="405" t="s">
        <v>458</v>
      </c>
      <c r="C837" s="405" t="s">
        <v>214</v>
      </c>
      <c r="D837" s="405" t="s">
        <v>1876</v>
      </c>
      <c r="E837" s="405" t="s">
        <v>563</v>
      </c>
      <c r="F837" s="405" t="s">
        <v>575</v>
      </c>
      <c r="G837" s="405" t="s">
        <v>1907</v>
      </c>
      <c r="H837" s="405" t="s">
        <v>2053</v>
      </c>
      <c r="J837" s="405"/>
      <c r="K837" s="405"/>
      <c r="L837" s="405"/>
      <c r="M837" s="405"/>
      <c r="N837" s="405"/>
      <c r="O837" s="405"/>
      <c r="P837" s="405"/>
      <c r="Q837" s="405" t="s">
        <v>2053</v>
      </c>
      <c r="R837" s="405"/>
      <c r="S837" s="405"/>
    </row>
    <row r="838" spans="1:19" x14ac:dyDescent="0.2">
      <c r="A838" s="527">
        <v>203</v>
      </c>
      <c r="B838" s="405" t="s">
        <v>2054</v>
      </c>
      <c r="C838" s="405" t="s">
        <v>2055</v>
      </c>
      <c r="D838" s="405" t="s">
        <v>1876</v>
      </c>
      <c r="E838" s="405" t="s">
        <v>563</v>
      </c>
      <c r="F838" s="405" t="s">
        <v>583</v>
      </c>
      <c r="G838" s="405" t="s">
        <v>1879</v>
      </c>
      <c r="H838" s="405" t="s">
        <v>2056</v>
      </c>
      <c r="J838" s="405"/>
      <c r="K838" s="405"/>
      <c r="L838" s="405"/>
      <c r="M838" s="405"/>
      <c r="N838" s="405"/>
      <c r="O838" s="405"/>
      <c r="P838" s="405"/>
      <c r="Q838" s="405" t="s">
        <v>2056</v>
      </c>
      <c r="R838" s="405"/>
      <c r="S838" s="405"/>
    </row>
    <row r="839" spans="1:19" x14ac:dyDescent="0.2">
      <c r="A839" s="527">
        <v>184</v>
      </c>
      <c r="B839" s="405" t="s">
        <v>299</v>
      </c>
      <c r="C839" s="405" t="s">
        <v>475</v>
      </c>
      <c r="D839" s="405" t="s">
        <v>1903</v>
      </c>
      <c r="E839" s="405" t="s">
        <v>563</v>
      </c>
      <c r="F839" s="405" t="s">
        <v>575</v>
      </c>
      <c r="G839" s="405" t="s">
        <v>1907</v>
      </c>
      <c r="H839" s="405" t="s">
        <v>2184</v>
      </c>
      <c r="J839" s="405"/>
      <c r="K839" s="405"/>
      <c r="L839" s="405"/>
      <c r="M839" s="405"/>
      <c r="N839" s="405"/>
      <c r="O839" s="405"/>
      <c r="P839" s="405"/>
      <c r="Q839" s="405" t="s">
        <v>2184</v>
      </c>
      <c r="R839" s="405"/>
      <c r="S839" s="405"/>
    </row>
    <row r="840" spans="1:19" x14ac:dyDescent="0.2">
      <c r="A840" s="527">
        <v>201</v>
      </c>
      <c r="B840" s="405" t="s">
        <v>204</v>
      </c>
      <c r="C840" s="405" t="s">
        <v>2185</v>
      </c>
      <c r="D840" s="405" t="s">
        <v>1876</v>
      </c>
      <c r="E840" s="405" t="s">
        <v>563</v>
      </c>
      <c r="F840" s="405" t="s">
        <v>558</v>
      </c>
      <c r="G840" s="405" t="s">
        <v>1888</v>
      </c>
      <c r="H840" s="405" t="s">
        <v>2186</v>
      </c>
      <c r="J840" s="405"/>
      <c r="K840" s="405"/>
      <c r="L840" s="405"/>
      <c r="M840" s="405"/>
      <c r="N840" s="405"/>
      <c r="O840" s="405"/>
      <c r="P840" s="405"/>
      <c r="Q840" s="405" t="s">
        <v>2186</v>
      </c>
      <c r="R840" s="405"/>
      <c r="S840" s="405"/>
    </row>
    <row r="841" spans="1:19" x14ac:dyDescent="0.2">
      <c r="A841" s="527">
        <v>205</v>
      </c>
      <c r="B841" s="405" t="s">
        <v>2187</v>
      </c>
      <c r="C841" s="405" t="s">
        <v>2159</v>
      </c>
      <c r="D841" s="405" t="s">
        <v>1876</v>
      </c>
      <c r="E841" s="405" t="s">
        <v>563</v>
      </c>
      <c r="F841" s="405" t="s">
        <v>564</v>
      </c>
      <c r="G841" s="405" t="s">
        <v>2108</v>
      </c>
      <c r="H841" s="405" t="s">
        <v>2188</v>
      </c>
      <c r="J841" s="405"/>
      <c r="K841" s="405"/>
      <c r="L841" s="405"/>
      <c r="M841" s="405"/>
      <c r="N841" s="405"/>
      <c r="O841" s="405"/>
      <c r="P841" s="405"/>
      <c r="Q841" s="405" t="s">
        <v>2188</v>
      </c>
      <c r="R841" s="405"/>
      <c r="S841" s="405"/>
    </row>
    <row r="842" spans="1:19" x14ac:dyDescent="0.2">
      <c r="A842" s="527">
        <v>199</v>
      </c>
      <c r="B842" s="405" t="s">
        <v>418</v>
      </c>
      <c r="C842" s="405" t="s">
        <v>527</v>
      </c>
      <c r="D842" s="405" t="s">
        <v>1876</v>
      </c>
      <c r="E842" s="405" t="s">
        <v>563</v>
      </c>
      <c r="F842" s="405" t="s">
        <v>583</v>
      </c>
      <c r="G842" s="405" t="s">
        <v>1879</v>
      </c>
      <c r="H842" s="405" t="s">
        <v>2297</v>
      </c>
      <c r="J842" s="405"/>
      <c r="K842" s="405"/>
      <c r="L842" s="405"/>
      <c r="M842" s="405"/>
      <c r="N842" s="405"/>
      <c r="O842" s="405"/>
      <c r="P842" s="405"/>
      <c r="Q842" s="405" t="s">
        <v>2297</v>
      </c>
      <c r="R842" s="405"/>
      <c r="S842" s="405"/>
    </row>
    <row r="846" spans="1:19" x14ac:dyDescent="0.2">
      <c r="A846" s="486" t="s">
        <v>1866</v>
      </c>
      <c r="B846" s="486" t="s">
        <v>20</v>
      </c>
      <c r="C846" s="486" t="s">
        <v>1867</v>
      </c>
      <c r="D846" s="486" t="s">
        <v>554</v>
      </c>
      <c r="E846" s="486" t="s">
        <v>1804</v>
      </c>
      <c r="F846" s="486" t="s">
        <v>538</v>
      </c>
      <c r="G846" s="486" t="s">
        <v>1868</v>
      </c>
      <c r="J846" s="486"/>
      <c r="K846" s="486"/>
      <c r="L846" s="486"/>
      <c r="M846" s="486"/>
      <c r="N846" s="486"/>
      <c r="O846" s="486"/>
      <c r="P846" s="486"/>
    </row>
    <row r="847" spans="1:19" x14ac:dyDescent="0.2">
      <c r="A847" s="405" t="s">
        <v>2057</v>
      </c>
      <c r="B847" s="405" t="s">
        <v>576</v>
      </c>
      <c r="C847" s="405" t="s">
        <v>2058</v>
      </c>
      <c r="D847" s="405" t="s">
        <v>15</v>
      </c>
      <c r="E847" s="405">
        <v>2</v>
      </c>
      <c r="F847" s="405" t="s">
        <v>1980</v>
      </c>
      <c r="G847" s="487">
        <v>7</v>
      </c>
      <c r="J847" s="405"/>
      <c r="K847" s="405"/>
      <c r="L847" s="405"/>
      <c r="M847" s="405"/>
      <c r="N847" s="405"/>
      <c r="O847" s="405"/>
      <c r="P847" s="487"/>
    </row>
    <row r="849" spans="1:19" x14ac:dyDescent="0.2">
      <c r="A849" s="486" t="s">
        <v>1872</v>
      </c>
      <c r="B849" s="486" t="s">
        <v>552</v>
      </c>
      <c r="C849" s="486" t="s">
        <v>553</v>
      </c>
      <c r="D849" s="486" t="s">
        <v>131</v>
      </c>
      <c r="E849" s="486" t="s">
        <v>276</v>
      </c>
      <c r="F849" s="486" t="s">
        <v>555</v>
      </c>
      <c r="G849" s="486" t="s">
        <v>813</v>
      </c>
      <c r="H849" s="486" t="s">
        <v>1873</v>
      </c>
      <c r="J849" s="486"/>
      <c r="K849" s="486"/>
      <c r="L849" s="486"/>
      <c r="M849" s="486"/>
      <c r="N849" s="486"/>
      <c r="O849" s="486"/>
      <c r="P849" s="486"/>
      <c r="Q849" s="486" t="s">
        <v>1873</v>
      </c>
      <c r="R849" s="486" t="s">
        <v>2325</v>
      </c>
      <c r="S849" s="486" t="s">
        <v>2326</v>
      </c>
    </row>
    <row r="850" spans="1:19" x14ac:dyDescent="0.2">
      <c r="A850" s="527">
        <v>192</v>
      </c>
      <c r="B850" s="405" t="s">
        <v>501</v>
      </c>
      <c r="C850" s="405" t="s">
        <v>1986</v>
      </c>
      <c r="D850" s="405" t="s">
        <v>1893</v>
      </c>
      <c r="E850" s="405" t="s">
        <v>557</v>
      </c>
      <c r="F850" s="405" t="s">
        <v>574</v>
      </c>
      <c r="G850" s="405" t="s">
        <v>1938</v>
      </c>
      <c r="H850" s="527">
        <v>0</v>
      </c>
      <c r="J850" s="405"/>
      <c r="K850" s="405"/>
      <c r="L850" s="405"/>
      <c r="M850" s="405"/>
      <c r="N850" s="405"/>
      <c r="O850" s="405"/>
      <c r="P850" s="405"/>
      <c r="Q850" s="405" t="s">
        <v>1928</v>
      </c>
      <c r="R850" s="405"/>
      <c r="S850" s="405"/>
    </row>
    <row r="851" spans="1:19" x14ac:dyDescent="0.2">
      <c r="A851" s="527">
        <v>208</v>
      </c>
      <c r="B851" s="405" t="s">
        <v>147</v>
      </c>
      <c r="C851" s="405" t="s">
        <v>1927</v>
      </c>
      <c r="D851" s="405" t="s">
        <v>1893</v>
      </c>
      <c r="E851" s="405" t="s">
        <v>557</v>
      </c>
      <c r="F851" s="405" t="s">
        <v>580</v>
      </c>
      <c r="G851" s="405" t="s">
        <v>1919</v>
      </c>
      <c r="H851" s="527">
        <v>0</v>
      </c>
      <c r="J851" s="405"/>
      <c r="K851" s="405"/>
      <c r="L851" s="405"/>
      <c r="M851" s="405"/>
      <c r="N851" s="405"/>
      <c r="O851" s="405"/>
      <c r="P851" s="405"/>
      <c r="Q851" s="405" t="s">
        <v>1928</v>
      </c>
      <c r="R851" s="405"/>
      <c r="S851" s="405"/>
    </row>
    <row r="852" spans="1:19" x14ac:dyDescent="0.2">
      <c r="A852" s="527">
        <v>195</v>
      </c>
      <c r="B852" s="405" t="s">
        <v>2109</v>
      </c>
      <c r="C852" s="405" t="s">
        <v>222</v>
      </c>
      <c r="D852" s="405" t="s">
        <v>1893</v>
      </c>
      <c r="E852" s="405" t="s">
        <v>557</v>
      </c>
      <c r="F852" s="405" t="s">
        <v>571</v>
      </c>
      <c r="G852" s="405" t="s">
        <v>1922</v>
      </c>
      <c r="H852" s="405" t="s">
        <v>2189</v>
      </c>
      <c r="J852" s="405"/>
      <c r="K852" s="405"/>
      <c r="L852" s="405"/>
      <c r="M852" s="405"/>
      <c r="N852" s="405"/>
      <c r="O852" s="405"/>
      <c r="P852" s="405"/>
      <c r="Q852" s="405" t="s">
        <v>2189</v>
      </c>
      <c r="R852" s="405"/>
      <c r="S852" s="405"/>
    </row>
    <row r="853" spans="1:19" x14ac:dyDescent="0.2">
      <c r="A853" s="527">
        <v>191</v>
      </c>
      <c r="B853" s="405" t="s">
        <v>325</v>
      </c>
      <c r="C853" s="405" t="s">
        <v>1987</v>
      </c>
      <c r="D853" s="405" t="s">
        <v>1893</v>
      </c>
      <c r="E853" s="405" t="s">
        <v>557</v>
      </c>
      <c r="F853" s="405" t="s">
        <v>575</v>
      </c>
      <c r="G853" s="405" t="s">
        <v>1907</v>
      </c>
      <c r="H853" s="405" t="s">
        <v>2059</v>
      </c>
      <c r="J853" s="405"/>
      <c r="K853" s="405"/>
      <c r="L853" s="405"/>
      <c r="M853" s="405"/>
      <c r="N853" s="405"/>
      <c r="O853" s="405"/>
      <c r="P853" s="405"/>
      <c r="Q853" s="405" t="s">
        <v>2059</v>
      </c>
      <c r="R853" s="405"/>
      <c r="S853" s="405"/>
    </row>
    <row r="854" spans="1:19" x14ac:dyDescent="0.2">
      <c r="A854" s="527">
        <v>207</v>
      </c>
      <c r="B854" s="405" t="s">
        <v>2190</v>
      </c>
      <c r="C854" s="405" t="s">
        <v>2191</v>
      </c>
      <c r="D854" s="405" t="s">
        <v>1893</v>
      </c>
      <c r="E854" s="405" t="s">
        <v>557</v>
      </c>
      <c r="F854" s="405" t="s">
        <v>574</v>
      </c>
      <c r="G854" s="405" t="s">
        <v>1938</v>
      </c>
      <c r="H854" s="405" t="s">
        <v>2192</v>
      </c>
      <c r="J854" s="405"/>
      <c r="K854" s="405"/>
      <c r="L854" s="405"/>
      <c r="M854" s="405"/>
      <c r="N854" s="405"/>
      <c r="O854" s="405"/>
      <c r="P854" s="405"/>
      <c r="Q854" s="405" t="s">
        <v>2192</v>
      </c>
      <c r="R854" s="405"/>
      <c r="S854" s="405"/>
    </row>
    <row r="855" spans="1:19" x14ac:dyDescent="0.2">
      <c r="A855" s="527">
        <v>209</v>
      </c>
      <c r="B855" s="405" t="s">
        <v>2193</v>
      </c>
      <c r="C855" s="405" t="s">
        <v>2194</v>
      </c>
      <c r="D855" s="405" t="s">
        <v>1893</v>
      </c>
      <c r="E855" s="405" t="s">
        <v>557</v>
      </c>
      <c r="F855" s="405" t="s">
        <v>614</v>
      </c>
      <c r="G855" s="405" t="s">
        <v>2132</v>
      </c>
      <c r="H855" s="405" t="s">
        <v>2195</v>
      </c>
      <c r="J855" s="405"/>
      <c r="K855" s="405"/>
      <c r="L855" s="405"/>
      <c r="M855" s="405"/>
      <c r="N855" s="405"/>
      <c r="O855" s="405"/>
      <c r="P855" s="405"/>
      <c r="Q855" s="405" t="s">
        <v>2195</v>
      </c>
      <c r="R855" s="405"/>
      <c r="S855" s="405"/>
    </row>
    <row r="856" spans="1:19" x14ac:dyDescent="0.2">
      <c r="A856" s="527">
        <v>93</v>
      </c>
      <c r="B856" s="405" t="s">
        <v>153</v>
      </c>
      <c r="C856" s="405" t="s">
        <v>163</v>
      </c>
      <c r="D856" s="405" t="s">
        <v>1893</v>
      </c>
      <c r="E856" s="405" t="s">
        <v>557</v>
      </c>
      <c r="F856" s="405" t="s">
        <v>558</v>
      </c>
      <c r="G856" s="405" t="s">
        <v>1888</v>
      </c>
      <c r="H856" s="405" t="s">
        <v>2298</v>
      </c>
      <c r="J856" s="405"/>
      <c r="K856" s="405"/>
      <c r="L856" s="405"/>
      <c r="M856" s="405"/>
      <c r="N856" s="405"/>
      <c r="O856" s="405"/>
      <c r="P856" s="405"/>
      <c r="Q856" s="405" t="s">
        <v>2298</v>
      </c>
      <c r="R856" s="405"/>
      <c r="S856" s="405"/>
    </row>
    <row r="860" spans="1:19" x14ac:dyDescent="0.2">
      <c r="A860" s="486" t="s">
        <v>1866</v>
      </c>
      <c r="B860" s="486" t="s">
        <v>20</v>
      </c>
      <c r="C860" s="486" t="s">
        <v>1867</v>
      </c>
      <c r="D860" s="486" t="s">
        <v>554</v>
      </c>
      <c r="E860" s="486" t="s">
        <v>1804</v>
      </c>
      <c r="F860" s="486" t="s">
        <v>538</v>
      </c>
      <c r="G860" s="486" t="s">
        <v>1868</v>
      </c>
      <c r="J860" s="486"/>
      <c r="K860" s="486"/>
      <c r="L860" s="486"/>
      <c r="M860" s="486"/>
      <c r="N860" s="486"/>
      <c r="O860" s="486"/>
      <c r="P860" s="486"/>
    </row>
    <row r="861" spans="1:19" x14ac:dyDescent="0.2">
      <c r="A861" s="405" t="s">
        <v>2060</v>
      </c>
      <c r="B861" s="405" t="s">
        <v>576</v>
      </c>
      <c r="C861" s="405" t="s">
        <v>2061</v>
      </c>
      <c r="D861" s="405" t="s">
        <v>4</v>
      </c>
      <c r="E861" s="405">
        <v>2</v>
      </c>
      <c r="F861" s="405" t="s">
        <v>2062</v>
      </c>
      <c r="G861" s="487">
        <v>3</v>
      </c>
      <c r="J861" s="405"/>
      <c r="K861" s="405"/>
      <c r="L861" s="405"/>
      <c r="M861" s="405"/>
      <c r="N861" s="405"/>
      <c r="O861" s="405"/>
      <c r="P861" s="487"/>
    </row>
    <row r="863" spans="1:19" x14ac:dyDescent="0.2">
      <c r="A863" s="486" t="s">
        <v>1872</v>
      </c>
      <c r="B863" s="486" t="s">
        <v>552</v>
      </c>
      <c r="C863" s="486" t="s">
        <v>553</v>
      </c>
      <c r="D863" s="486" t="s">
        <v>131</v>
      </c>
      <c r="E863" s="486" t="s">
        <v>276</v>
      </c>
      <c r="F863" s="486" t="s">
        <v>555</v>
      </c>
      <c r="G863" s="486" t="s">
        <v>813</v>
      </c>
      <c r="H863" s="486" t="s">
        <v>1873</v>
      </c>
      <c r="J863" s="486"/>
      <c r="K863" s="486"/>
      <c r="L863" s="486"/>
      <c r="M863" s="486"/>
      <c r="N863" s="486"/>
      <c r="O863" s="486"/>
      <c r="P863" s="486"/>
      <c r="Q863" s="486" t="s">
        <v>1873</v>
      </c>
      <c r="R863" s="486" t="s">
        <v>2325</v>
      </c>
      <c r="S863" s="486" t="s">
        <v>2326</v>
      </c>
    </row>
    <row r="864" spans="1:19" x14ac:dyDescent="0.2">
      <c r="A864" s="527">
        <v>82</v>
      </c>
      <c r="B864" s="405" t="s">
        <v>2253</v>
      </c>
      <c r="C864" s="405" t="s">
        <v>443</v>
      </c>
      <c r="D864" s="405" t="s">
        <v>1893</v>
      </c>
      <c r="E864" s="405" t="s">
        <v>563</v>
      </c>
      <c r="F864" s="405" t="s">
        <v>587</v>
      </c>
      <c r="G864" s="405" t="s">
        <v>2139</v>
      </c>
      <c r="H864" s="405" t="s">
        <v>2261</v>
      </c>
      <c r="J864" s="405"/>
      <c r="K864" s="405"/>
      <c r="L864" s="405"/>
      <c r="M864" s="405"/>
      <c r="N864" s="405"/>
      <c r="O864" s="405"/>
      <c r="P864" s="405"/>
      <c r="Q864" s="405" t="s">
        <v>2261</v>
      </c>
      <c r="R864" s="405"/>
      <c r="S864" s="405"/>
    </row>
    <row r="865" spans="1:19" x14ac:dyDescent="0.2">
      <c r="A865" s="527">
        <v>189</v>
      </c>
      <c r="B865" s="405" t="s">
        <v>2145</v>
      </c>
      <c r="C865" s="405" t="s">
        <v>2146</v>
      </c>
      <c r="D865" s="405" t="s">
        <v>1893</v>
      </c>
      <c r="E865" s="405" t="s">
        <v>563</v>
      </c>
      <c r="F865" s="405" t="s">
        <v>574</v>
      </c>
      <c r="G865" s="405" t="s">
        <v>1938</v>
      </c>
      <c r="H865" s="405" t="s">
        <v>2196</v>
      </c>
      <c r="J865" s="405"/>
      <c r="K865" s="405"/>
      <c r="L865" s="405"/>
      <c r="M865" s="405"/>
      <c r="N865" s="405"/>
      <c r="O865" s="405"/>
      <c r="P865" s="405"/>
      <c r="Q865" s="405" t="s">
        <v>2196</v>
      </c>
      <c r="R865" s="405"/>
      <c r="S865" s="405"/>
    </row>
    <row r="866" spans="1:19" x14ac:dyDescent="0.2">
      <c r="A866" s="527">
        <v>196</v>
      </c>
      <c r="B866" s="405" t="s">
        <v>2148</v>
      </c>
      <c r="C866" s="405" t="s">
        <v>379</v>
      </c>
      <c r="D866" s="405" t="s">
        <v>1893</v>
      </c>
      <c r="E866" s="405" t="s">
        <v>563</v>
      </c>
      <c r="F866" s="405" t="s">
        <v>564</v>
      </c>
      <c r="G866" s="405" t="s">
        <v>2108</v>
      </c>
      <c r="H866" s="405" t="s">
        <v>2197</v>
      </c>
      <c r="J866" s="405"/>
      <c r="K866" s="405"/>
      <c r="L866" s="405"/>
      <c r="M866" s="405"/>
      <c r="N866" s="405"/>
      <c r="O866" s="405"/>
      <c r="P866" s="405"/>
      <c r="Q866" s="405" t="s">
        <v>2197</v>
      </c>
      <c r="R866" s="405"/>
      <c r="S866" s="405"/>
    </row>
    <row r="870" spans="1:19" x14ac:dyDescent="0.2">
      <c r="A870" s="486" t="s">
        <v>1866</v>
      </c>
      <c r="B870" s="486" t="s">
        <v>20</v>
      </c>
      <c r="C870" s="486" t="s">
        <v>1867</v>
      </c>
      <c r="D870" s="486" t="s">
        <v>554</v>
      </c>
      <c r="E870" s="486" t="s">
        <v>1804</v>
      </c>
      <c r="F870" s="486" t="s">
        <v>538</v>
      </c>
      <c r="G870" s="486" t="s">
        <v>1868</v>
      </c>
      <c r="J870" s="486"/>
      <c r="K870" s="486"/>
      <c r="L870" s="486"/>
      <c r="M870" s="486"/>
      <c r="N870" s="486"/>
      <c r="O870" s="486"/>
      <c r="P870" s="486"/>
    </row>
    <row r="871" spans="1:19" x14ac:dyDescent="0.2">
      <c r="A871" s="405" t="s">
        <v>2063</v>
      </c>
      <c r="B871" s="405" t="s">
        <v>576</v>
      </c>
      <c r="C871" s="405" t="s">
        <v>2064</v>
      </c>
      <c r="D871" s="405" t="s">
        <v>1885</v>
      </c>
      <c r="E871" s="405">
        <v>2</v>
      </c>
      <c r="F871" s="405" t="s">
        <v>2065</v>
      </c>
      <c r="G871" s="487">
        <v>4</v>
      </c>
      <c r="J871" s="405"/>
      <c r="K871" s="405"/>
      <c r="L871" s="405"/>
      <c r="M871" s="405"/>
      <c r="N871" s="405"/>
      <c r="O871" s="405"/>
      <c r="P871" s="487"/>
    </row>
    <row r="873" spans="1:19" x14ac:dyDescent="0.2">
      <c r="A873" s="486" t="s">
        <v>1872</v>
      </c>
      <c r="B873" s="486" t="s">
        <v>552</v>
      </c>
      <c r="C873" s="486" t="s">
        <v>553</v>
      </c>
      <c r="D873" s="486" t="s">
        <v>131</v>
      </c>
      <c r="E873" s="486" t="s">
        <v>276</v>
      </c>
      <c r="F873" s="486" t="s">
        <v>555</v>
      </c>
      <c r="G873" s="486" t="s">
        <v>813</v>
      </c>
      <c r="H873" s="486" t="s">
        <v>1873</v>
      </c>
      <c r="J873" s="486"/>
      <c r="K873" s="486"/>
      <c r="L873" s="486"/>
      <c r="M873" s="486"/>
      <c r="N873" s="486"/>
      <c r="O873" s="486"/>
      <c r="P873" s="486"/>
      <c r="Q873" s="486" t="s">
        <v>1873</v>
      </c>
      <c r="R873" s="486" t="s">
        <v>2325</v>
      </c>
      <c r="S873" s="486" t="s">
        <v>2326</v>
      </c>
    </row>
    <row r="874" spans="1:19" x14ac:dyDescent="0.2">
      <c r="A874" s="527">
        <v>204</v>
      </c>
      <c r="B874" s="405" t="s">
        <v>153</v>
      </c>
      <c r="C874" s="405" t="s">
        <v>170</v>
      </c>
      <c r="D874" s="405" t="s">
        <v>1876</v>
      </c>
      <c r="E874" s="405" t="s">
        <v>557</v>
      </c>
      <c r="F874" s="405" t="s">
        <v>615</v>
      </c>
      <c r="G874" s="405" t="s">
        <v>2087</v>
      </c>
      <c r="H874" s="405" t="s">
        <v>2206</v>
      </c>
      <c r="J874" s="405"/>
      <c r="K874" s="405"/>
      <c r="L874" s="405"/>
      <c r="M874" s="405"/>
      <c r="N874" s="405"/>
      <c r="O874" s="405"/>
      <c r="P874" s="405"/>
      <c r="Q874" s="405" t="s">
        <v>2206</v>
      </c>
      <c r="R874" s="405"/>
      <c r="S874" s="405"/>
    </row>
    <row r="875" spans="1:19" x14ac:dyDescent="0.2">
      <c r="A875" s="527">
        <v>198</v>
      </c>
      <c r="B875" s="405" t="s">
        <v>698</v>
      </c>
      <c r="C875" s="405" t="s">
        <v>699</v>
      </c>
      <c r="D875" s="405" t="s">
        <v>1876</v>
      </c>
      <c r="E875" s="405" t="s">
        <v>557</v>
      </c>
      <c r="F875" s="405" t="s">
        <v>574</v>
      </c>
      <c r="G875" s="405" t="s">
        <v>1938</v>
      </c>
      <c r="H875" s="405" t="s">
        <v>2066</v>
      </c>
      <c r="J875" s="405"/>
      <c r="K875" s="405"/>
      <c r="L875" s="405"/>
      <c r="M875" s="405"/>
      <c r="N875" s="405"/>
      <c r="O875" s="405"/>
      <c r="P875" s="405"/>
      <c r="Q875" s="405" t="s">
        <v>2066</v>
      </c>
      <c r="R875" s="405"/>
      <c r="S875" s="405"/>
    </row>
    <row r="876" spans="1:19" x14ac:dyDescent="0.2">
      <c r="A876" s="527">
        <v>202</v>
      </c>
      <c r="B876" s="405" t="s">
        <v>378</v>
      </c>
      <c r="C876" s="405" t="s">
        <v>379</v>
      </c>
      <c r="D876" s="405" t="s">
        <v>1876</v>
      </c>
      <c r="E876" s="405" t="s">
        <v>557</v>
      </c>
      <c r="F876" s="405" t="s">
        <v>564</v>
      </c>
      <c r="G876" s="405" t="s">
        <v>2108</v>
      </c>
      <c r="H876" s="405" t="s">
        <v>2198</v>
      </c>
      <c r="J876" s="405"/>
      <c r="K876" s="405"/>
      <c r="L876" s="405"/>
      <c r="M876" s="405"/>
      <c r="N876" s="405"/>
      <c r="O876" s="405"/>
      <c r="P876" s="405"/>
      <c r="Q876" s="405" t="s">
        <v>2198</v>
      </c>
      <c r="R876" s="405"/>
      <c r="S876" s="405"/>
    </row>
    <row r="877" spans="1:19" x14ac:dyDescent="0.2">
      <c r="A877" s="527">
        <v>206</v>
      </c>
      <c r="B877" s="405" t="s">
        <v>160</v>
      </c>
      <c r="C877" s="405" t="s">
        <v>613</v>
      </c>
      <c r="D877" s="405" t="s">
        <v>1876</v>
      </c>
      <c r="E877" s="405" t="s">
        <v>557</v>
      </c>
      <c r="F877" s="405" t="s">
        <v>558</v>
      </c>
      <c r="G877" s="405" t="s">
        <v>1888</v>
      </c>
      <c r="H877" s="405" t="s">
        <v>2207</v>
      </c>
      <c r="J877" s="405"/>
      <c r="K877" s="405"/>
      <c r="L877" s="405"/>
      <c r="M877" s="405"/>
      <c r="N877" s="405"/>
      <c r="O877" s="405"/>
      <c r="P877" s="405"/>
      <c r="Q877" s="405" t="s">
        <v>2207</v>
      </c>
      <c r="R877" s="405"/>
      <c r="S877" s="405"/>
    </row>
    <row r="881" spans="1:19" x14ac:dyDescent="0.2">
      <c r="A881" s="486" t="s">
        <v>1866</v>
      </c>
      <c r="B881" s="486" t="s">
        <v>20</v>
      </c>
      <c r="C881" s="486" t="s">
        <v>1867</v>
      </c>
      <c r="D881" s="486" t="s">
        <v>554</v>
      </c>
      <c r="E881" s="486" t="s">
        <v>1804</v>
      </c>
      <c r="F881" s="486" t="s">
        <v>538</v>
      </c>
      <c r="G881" s="486" t="s">
        <v>1868</v>
      </c>
      <c r="J881" s="486"/>
      <c r="K881" s="486"/>
      <c r="L881" s="486"/>
      <c r="M881" s="486"/>
      <c r="N881" s="486"/>
      <c r="O881" s="486"/>
      <c r="P881" s="486"/>
    </row>
    <row r="882" spans="1:19" x14ac:dyDescent="0.2">
      <c r="A882" s="405" t="s">
        <v>2067</v>
      </c>
      <c r="B882" s="405" t="s">
        <v>576</v>
      </c>
      <c r="C882" s="405" t="s">
        <v>2068</v>
      </c>
      <c r="D882" s="405" t="s">
        <v>23</v>
      </c>
      <c r="E882" s="405">
        <v>2</v>
      </c>
      <c r="F882" s="405" t="s">
        <v>1991</v>
      </c>
      <c r="G882" s="487">
        <v>1</v>
      </c>
      <c r="J882" s="405"/>
      <c r="K882" s="405"/>
      <c r="L882" s="405"/>
      <c r="M882" s="405"/>
      <c r="N882" s="405"/>
      <c r="O882" s="405"/>
      <c r="P882" s="487"/>
    </row>
    <row r="884" spans="1:19" x14ac:dyDescent="0.2">
      <c r="A884" s="486" t="s">
        <v>1872</v>
      </c>
      <c r="B884" s="486" t="s">
        <v>552</v>
      </c>
      <c r="C884" s="486" t="s">
        <v>553</v>
      </c>
      <c r="D884" s="486" t="s">
        <v>131</v>
      </c>
      <c r="E884" s="486" t="s">
        <v>276</v>
      </c>
      <c r="F884" s="486" t="s">
        <v>555</v>
      </c>
      <c r="G884" s="486" t="s">
        <v>813</v>
      </c>
      <c r="H884" s="486" t="s">
        <v>1873</v>
      </c>
      <c r="J884" s="486"/>
      <c r="K884" s="486"/>
      <c r="L884" s="486"/>
      <c r="M884" s="486"/>
      <c r="N884" s="486"/>
      <c r="O884" s="486"/>
      <c r="P884" s="486"/>
      <c r="Q884" s="486" t="s">
        <v>1873</v>
      </c>
      <c r="R884" s="486" t="s">
        <v>2325</v>
      </c>
      <c r="S884" s="486" t="s">
        <v>2326</v>
      </c>
    </row>
    <row r="885" spans="1:19" x14ac:dyDescent="0.2">
      <c r="A885" s="527">
        <v>150</v>
      </c>
      <c r="B885" s="405" t="s">
        <v>338</v>
      </c>
      <c r="C885" s="405" t="s">
        <v>520</v>
      </c>
      <c r="D885" s="405" t="s">
        <v>1881</v>
      </c>
      <c r="E885" s="405" t="s">
        <v>557</v>
      </c>
      <c r="F885" s="405" t="s">
        <v>1948</v>
      </c>
      <c r="G885" s="405" t="s">
        <v>1949</v>
      </c>
      <c r="H885" s="405" t="s">
        <v>2299</v>
      </c>
      <c r="J885" s="405"/>
      <c r="K885" s="405"/>
      <c r="L885" s="405"/>
      <c r="M885" s="405"/>
      <c r="N885" s="405"/>
      <c r="O885" s="405"/>
      <c r="P885" s="405"/>
      <c r="Q885" s="405" t="s">
        <v>2299</v>
      </c>
      <c r="R885" s="405"/>
      <c r="S885" s="405"/>
    </row>
    <row r="889" spans="1:19" x14ac:dyDescent="0.2">
      <c r="A889" s="486" t="s">
        <v>1866</v>
      </c>
      <c r="B889" s="486" t="s">
        <v>20</v>
      </c>
      <c r="C889" s="486" t="s">
        <v>1867</v>
      </c>
      <c r="D889" s="486" t="s">
        <v>554</v>
      </c>
      <c r="E889" s="486" t="s">
        <v>1804</v>
      </c>
      <c r="F889" s="486" t="s">
        <v>538</v>
      </c>
      <c r="G889" s="486" t="s">
        <v>1868</v>
      </c>
      <c r="J889" s="486"/>
      <c r="K889" s="486"/>
      <c r="L889" s="486"/>
      <c r="M889" s="486"/>
      <c r="N889" s="486"/>
      <c r="O889" s="486"/>
      <c r="P889" s="486"/>
    </row>
    <row r="890" spans="1:19" x14ac:dyDescent="0.2">
      <c r="A890" s="405" t="s">
        <v>2069</v>
      </c>
      <c r="B890" s="405" t="s">
        <v>562</v>
      </c>
      <c r="C890" s="405" t="s">
        <v>2070</v>
      </c>
      <c r="D890" s="405" t="s">
        <v>23</v>
      </c>
      <c r="E890" s="405">
        <v>2</v>
      </c>
      <c r="F890" s="405" t="s">
        <v>2071</v>
      </c>
      <c r="G890" s="487">
        <v>3</v>
      </c>
      <c r="J890" s="405"/>
      <c r="K890" s="405"/>
      <c r="L890" s="405"/>
      <c r="M890" s="405"/>
      <c r="N890" s="405"/>
      <c r="O890" s="405"/>
      <c r="P890" s="487"/>
    </row>
    <row r="892" spans="1:19" x14ac:dyDescent="0.2">
      <c r="A892" s="486" t="s">
        <v>1872</v>
      </c>
      <c r="B892" s="486" t="s">
        <v>552</v>
      </c>
      <c r="C892" s="486" t="s">
        <v>553</v>
      </c>
      <c r="D892" s="486" t="s">
        <v>131</v>
      </c>
      <c r="E892" s="486" t="s">
        <v>276</v>
      </c>
      <c r="F892" s="486" t="s">
        <v>555</v>
      </c>
      <c r="G892" s="486" t="s">
        <v>813</v>
      </c>
      <c r="H892" s="411" t="s">
        <v>1873</v>
      </c>
      <c r="J892" s="486"/>
      <c r="K892" s="486"/>
      <c r="L892" s="486"/>
      <c r="M892" s="486"/>
      <c r="N892" s="486"/>
      <c r="O892" s="486"/>
      <c r="P892" s="486"/>
      <c r="Q892" s="486" t="s">
        <v>1873</v>
      </c>
      <c r="R892" s="486" t="s">
        <v>2325</v>
      </c>
      <c r="S892" s="486" t="s">
        <v>2326</v>
      </c>
    </row>
    <row r="893" spans="1:19" x14ac:dyDescent="0.2">
      <c r="A893" s="527">
        <v>2</v>
      </c>
      <c r="B893" s="405" t="s">
        <v>133</v>
      </c>
      <c r="C893" s="405" t="s">
        <v>2609</v>
      </c>
      <c r="D893" s="405" t="s">
        <v>1881</v>
      </c>
      <c r="E893" s="405" t="s">
        <v>557</v>
      </c>
      <c r="F893" s="405" t="s">
        <v>2210</v>
      </c>
      <c r="G893" s="405" t="s">
        <v>2211</v>
      </c>
      <c r="H893" s="410">
        <v>8.3000000000000007</v>
      </c>
      <c r="J893" s="405"/>
      <c r="K893" s="405"/>
      <c r="L893" s="405"/>
      <c r="M893" s="405"/>
      <c r="N893" s="405"/>
      <c r="O893" s="405"/>
      <c r="P893" s="405"/>
      <c r="Q893" s="405" t="s">
        <v>2633</v>
      </c>
      <c r="R893" s="405"/>
      <c r="S893" s="405"/>
    </row>
    <row r="894" spans="1:19" x14ac:dyDescent="0.2">
      <c r="A894" s="527">
        <v>222</v>
      </c>
      <c r="B894" s="405" t="s">
        <v>2220</v>
      </c>
      <c r="C894" s="405" t="s">
        <v>2221</v>
      </c>
      <c r="D894" s="405" t="s">
        <v>1876</v>
      </c>
      <c r="E894" s="405" t="s">
        <v>557</v>
      </c>
      <c r="F894" s="405" t="s">
        <v>2210</v>
      </c>
      <c r="G894" s="405" t="s">
        <v>2211</v>
      </c>
      <c r="H894" s="410">
        <v>9.5</v>
      </c>
      <c r="J894" s="405"/>
      <c r="K894" s="405"/>
      <c r="L894" s="405"/>
      <c r="M894" s="405"/>
      <c r="N894" s="405"/>
      <c r="O894" s="405"/>
      <c r="P894" s="405"/>
      <c r="Q894" s="405" t="s">
        <v>2433</v>
      </c>
      <c r="R894" s="405"/>
      <c r="S894" s="405"/>
    </row>
    <row r="895" spans="1:19" x14ac:dyDescent="0.2">
      <c r="A895" s="527">
        <v>218</v>
      </c>
      <c r="B895" s="405" t="s">
        <v>325</v>
      </c>
      <c r="C895" s="405" t="s">
        <v>278</v>
      </c>
      <c r="D895" s="405" t="s">
        <v>1881</v>
      </c>
      <c r="E895" s="405" t="s">
        <v>557</v>
      </c>
      <c r="F895" s="405" t="s">
        <v>615</v>
      </c>
      <c r="G895" s="405" t="s">
        <v>2087</v>
      </c>
      <c r="H895" s="410">
        <v>9.58</v>
      </c>
      <c r="J895" s="405"/>
      <c r="K895" s="405"/>
      <c r="L895" s="405"/>
      <c r="M895" s="405"/>
      <c r="N895" s="405"/>
      <c r="O895" s="405"/>
      <c r="P895" s="405"/>
      <c r="Q895" s="405" t="s">
        <v>2634</v>
      </c>
      <c r="R895" s="405"/>
      <c r="S895" s="405"/>
    </row>
    <row r="896" spans="1:19" x14ac:dyDescent="0.2">
      <c r="H896" s="599"/>
    </row>
    <row r="897" spans="1:19" x14ac:dyDescent="0.2">
      <c r="H897" s="599"/>
    </row>
    <row r="898" spans="1:19" x14ac:dyDescent="0.2">
      <c r="H898" s="599"/>
    </row>
    <row r="899" spans="1:19" x14ac:dyDescent="0.2">
      <c r="A899" s="486" t="s">
        <v>1866</v>
      </c>
      <c r="B899" s="486" t="s">
        <v>20</v>
      </c>
      <c r="C899" s="486" t="s">
        <v>1867</v>
      </c>
      <c r="D899" s="486" t="s">
        <v>554</v>
      </c>
      <c r="E899" s="486" t="s">
        <v>1804</v>
      </c>
      <c r="F899" s="486" t="s">
        <v>538</v>
      </c>
      <c r="G899" s="486" t="s">
        <v>1868</v>
      </c>
      <c r="H899" s="599"/>
      <c r="J899" s="486"/>
      <c r="K899" s="486"/>
      <c r="L899" s="486"/>
      <c r="M899" s="486"/>
      <c r="N899" s="486"/>
      <c r="O899" s="486"/>
      <c r="P899" s="486"/>
    </row>
    <row r="900" spans="1:19" x14ac:dyDescent="0.2">
      <c r="A900" s="405" t="s">
        <v>2072</v>
      </c>
      <c r="B900" s="405" t="s">
        <v>562</v>
      </c>
      <c r="C900" s="405" t="s">
        <v>2073</v>
      </c>
      <c r="D900" s="405" t="s">
        <v>1885</v>
      </c>
      <c r="E900" s="405">
        <v>2</v>
      </c>
      <c r="F900" s="405" t="s">
        <v>2074</v>
      </c>
      <c r="G900" s="487">
        <v>7</v>
      </c>
      <c r="H900" s="599"/>
      <c r="J900" s="405"/>
      <c r="K900" s="405"/>
      <c r="L900" s="405"/>
      <c r="M900" s="405"/>
      <c r="N900" s="405"/>
      <c r="O900" s="405"/>
      <c r="P900" s="487"/>
    </row>
    <row r="901" spans="1:19" x14ac:dyDescent="0.2">
      <c r="H901" s="599"/>
    </row>
    <row r="902" spans="1:19" x14ac:dyDescent="0.2">
      <c r="A902" s="486" t="s">
        <v>1872</v>
      </c>
      <c r="B902" s="486" t="s">
        <v>552</v>
      </c>
      <c r="C902" s="486" t="s">
        <v>553</v>
      </c>
      <c r="D902" s="486" t="s">
        <v>131</v>
      </c>
      <c r="E902" s="486" t="s">
        <v>276</v>
      </c>
      <c r="F902" s="486" t="s">
        <v>555</v>
      </c>
      <c r="G902" s="486" t="s">
        <v>813</v>
      </c>
      <c r="H902" s="411" t="s">
        <v>1873</v>
      </c>
      <c r="J902" s="486"/>
      <c r="K902" s="486"/>
      <c r="L902" s="486"/>
      <c r="M902" s="486"/>
      <c r="N902" s="486"/>
      <c r="O902" s="486"/>
      <c r="P902" s="486"/>
      <c r="Q902" s="486" t="s">
        <v>1873</v>
      </c>
      <c r="R902" s="486" t="s">
        <v>2325</v>
      </c>
      <c r="S902" s="486" t="s">
        <v>2326</v>
      </c>
    </row>
    <row r="903" spans="1:19" x14ac:dyDescent="0.2">
      <c r="A903" s="527">
        <v>60</v>
      </c>
      <c r="B903" s="405" t="s">
        <v>2262</v>
      </c>
      <c r="C903" s="405" t="s">
        <v>2263</v>
      </c>
      <c r="D903" s="405" t="s">
        <v>1876</v>
      </c>
      <c r="E903" s="405" t="s">
        <v>557</v>
      </c>
      <c r="F903" s="405" t="s">
        <v>574</v>
      </c>
      <c r="G903" s="405" t="s">
        <v>1938</v>
      </c>
      <c r="H903" s="410">
        <v>0</v>
      </c>
      <c r="J903" s="405"/>
      <c r="K903" s="405"/>
      <c r="L903" s="405"/>
      <c r="M903" s="405"/>
      <c r="N903" s="405"/>
      <c r="O903" s="405"/>
      <c r="P903" s="405"/>
      <c r="Q903" s="405" t="s">
        <v>1928</v>
      </c>
      <c r="R903" s="405"/>
      <c r="S903" s="405"/>
    </row>
    <row r="904" spans="1:19" x14ac:dyDescent="0.2">
      <c r="A904" s="527">
        <v>161</v>
      </c>
      <c r="B904" s="405" t="s">
        <v>472</v>
      </c>
      <c r="C904" s="405" t="s">
        <v>173</v>
      </c>
      <c r="D904" s="405" t="s">
        <v>1903</v>
      </c>
      <c r="E904" s="405" t="s">
        <v>557</v>
      </c>
      <c r="F904" s="405" t="s">
        <v>583</v>
      </c>
      <c r="G904" s="405" t="s">
        <v>1879</v>
      </c>
      <c r="H904" s="410">
        <v>10</v>
      </c>
      <c r="J904" s="405"/>
      <c r="K904" s="405"/>
      <c r="L904" s="405"/>
      <c r="M904" s="405"/>
      <c r="N904" s="405"/>
      <c r="O904" s="405"/>
      <c r="P904" s="405"/>
      <c r="Q904" s="405" t="s">
        <v>2604</v>
      </c>
      <c r="R904" s="405"/>
      <c r="S904" s="405"/>
    </row>
    <row r="905" spans="1:19" x14ac:dyDescent="0.2">
      <c r="A905" s="527">
        <v>221</v>
      </c>
      <c r="B905" s="405" t="s">
        <v>2089</v>
      </c>
      <c r="C905" s="405" t="s">
        <v>2090</v>
      </c>
      <c r="D905" s="405" t="s">
        <v>1876</v>
      </c>
      <c r="E905" s="405" t="s">
        <v>557</v>
      </c>
      <c r="F905" s="405" t="s">
        <v>583</v>
      </c>
      <c r="G905" s="405" t="s">
        <v>1879</v>
      </c>
      <c r="H905" s="410">
        <v>10</v>
      </c>
      <c r="J905" s="405"/>
      <c r="K905" s="405"/>
      <c r="L905" s="405"/>
      <c r="M905" s="405"/>
      <c r="N905" s="405"/>
      <c r="O905" s="405"/>
      <c r="P905" s="405"/>
      <c r="Q905" s="405" t="s">
        <v>2604</v>
      </c>
      <c r="R905" s="405"/>
      <c r="S905" s="405"/>
    </row>
    <row r="906" spans="1:19" x14ac:dyDescent="0.2">
      <c r="A906" s="527">
        <v>223</v>
      </c>
      <c r="B906" s="405" t="s">
        <v>288</v>
      </c>
      <c r="C906" s="405" t="s">
        <v>490</v>
      </c>
      <c r="D906" s="405" t="s">
        <v>1876</v>
      </c>
      <c r="E906" s="405" t="s">
        <v>557</v>
      </c>
      <c r="F906" s="405" t="s">
        <v>575</v>
      </c>
      <c r="G906" s="405" t="s">
        <v>1907</v>
      </c>
      <c r="H906" s="410">
        <v>8.81</v>
      </c>
      <c r="J906" s="405"/>
      <c r="K906" s="405"/>
      <c r="L906" s="405"/>
      <c r="M906" s="405"/>
      <c r="N906" s="405"/>
      <c r="O906" s="405"/>
      <c r="P906" s="405"/>
      <c r="Q906" s="405" t="s">
        <v>2590</v>
      </c>
      <c r="R906" s="405"/>
      <c r="S906" s="405"/>
    </row>
    <row r="907" spans="1:19" x14ac:dyDescent="0.2">
      <c r="A907" s="527">
        <v>224</v>
      </c>
      <c r="B907" s="405" t="s">
        <v>286</v>
      </c>
      <c r="C907" s="405" t="s">
        <v>455</v>
      </c>
      <c r="D907" s="405" t="s">
        <v>1876</v>
      </c>
      <c r="E907" s="405" t="s">
        <v>557</v>
      </c>
      <c r="F907" s="405" t="s">
        <v>583</v>
      </c>
      <c r="G907" s="405" t="s">
        <v>1879</v>
      </c>
      <c r="H907" s="410">
        <v>8.85</v>
      </c>
      <c r="J907" s="405"/>
      <c r="K907" s="405"/>
      <c r="L907" s="405"/>
      <c r="M907" s="405"/>
      <c r="N907" s="405"/>
      <c r="O907" s="405"/>
      <c r="P907" s="405"/>
      <c r="Q907" s="405" t="s">
        <v>2635</v>
      </c>
      <c r="R907" s="405"/>
      <c r="S907" s="405"/>
    </row>
    <row r="908" spans="1:19" x14ac:dyDescent="0.2">
      <c r="A908" s="527">
        <v>121</v>
      </c>
      <c r="B908" s="405" t="s">
        <v>332</v>
      </c>
      <c r="C908" s="405" t="s">
        <v>556</v>
      </c>
      <c r="D908" s="405" t="s">
        <v>1876</v>
      </c>
      <c r="E908" s="405" t="s">
        <v>557</v>
      </c>
      <c r="F908" s="405" t="s">
        <v>558</v>
      </c>
      <c r="G908" s="405" t="s">
        <v>1888</v>
      </c>
      <c r="H908" s="410">
        <v>8.9499999999999993</v>
      </c>
      <c r="J908" s="405"/>
      <c r="K908" s="405"/>
      <c r="L908" s="405"/>
      <c r="M908" s="405"/>
      <c r="N908" s="405"/>
      <c r="O908" s="405"/>
      <c r="P908" s="405"/>
      <c r="Q908" s="405" t="s">
        <v>2591</v>
      </c>
      <c r="R908" s="405"/>
      <c r="S908" s="405"/>
    </row>
    <row r="909" spans="1:19" x14ac:dyDescent="0.2">
      <c r="A909" s="527">
        <v>67</v>
      </c>
      <c r="B909" s="405" t="s">
        <v>308</v>
      </c>
      <c r="C909" s="405" t="s">
        <v>355</v>
      </c>
      <c r="D909" s="405" t="s">
        <v>1876</v>
      </c>
      <c r="E909" s="405" t="s">
        <v>557</v>
      </c>
      <c r="F909" s="405" t="s">
        <v>583</v>
      </c>
      <c r="G909" s="405" t="s">
        <v>1879</v>
      </c>
      <c r="H909" s="410">
        <v>9.32</v>
      </c>
      <c r="J909" s="405"/>
      <c r="K909" s="405"/>
      <c r="L909" s="405"/>
      <c r="M909" s="405"/>
      <c r="N909" s="405"/>
      <c r="O909" s="405"/>
      <c r="P909" s="405"/>
      <c r="Q909" s="405" t="s">
        <v>2636</v>
      </c>
      <c r="R909" s="405"/>
      <c r="S909" s="405"/>
    </row>
    <row r="910" spans="1:19" x14ac:dyDescent="0.2">
      <c r="H910" s="599"/>
    </row>
    <row r="911" spans="1:19" x14ac:dyDescent="0.2">
      <c r="H911" s="599"/>
    </row>
    <row r="912" spans="1:19" x14ac:dyDescent="0.2">
      <c r="H912" s="599"/>
    </row>
    <row r="913" spans="1:19" x14ac:dyDescent="0.2">
      <c r="A913" s="486" t="s">
        <v>1866</v>
      </c>
      <c r="B913" s="486" t="s">
        <v>20</v>
      </c>
      <c r="C913" s="486" t="s">
        <v>1867</v>
      </c>
      <c r="D913" s="486" t="s">
        <v>554</v>
      </c>
      <c r="E913" s="486" t="s">
        <v>1804</v>
      </c>
      <c r="F913" s="486" t="s">
        <v>538</v>
      </c>
      <c r="G913" s="486" t="s">
        <v>1868</v>
      </c>
      <c r="H913" s="599"/>
      <c r="J913" s="486"/>
      <c r="K913" s="486"/>
      <c r="L913" s="486"/>
      <c r="M913" s="486"/>
      <c r="N913" s="486"/>
      <c r="O913" s="486"/>
      <c r="P913" s="486"/>
    </row>
    <row r="914" spans="1:19" x14ac:dyDescent="0.2">
      <c r="A914" s="405" t="s">
        <v>2075</v>
      </c>
      <c r="B914" s="405" t="s">
        <v>562</v>
      </c>
      <c r="C914" s="405" t="s">
        <v>2076</v>
      </c>
      <c r="D914" s="405" t="s">
        <v>7</v>
      </c>
      <c r="E914" s="405">
        <v>2</v>
      </c>
      <c r="F914" s="405" t="s">
        <v>2077</v>
      </c>
      <c r="G914" s="487">
        <v>6</v>
      </c>
      <c r="H914" s="599"/>
      <c r="J914" s="405"/>
      <c r="K914" s="405"/>
      <c r="L914" s="405"/>
      <c r="M914" s="405"/>
      <c r="N914" s="405"/>
      <c r="O914" s="405"/>
      <c r="P914" s="487"/>
    </row>
    <row r="915" spans="1:19" x14ac:dyDescent="0.2">
      <c r="H915" s="599"/>
    </row>
    <row r="916" spans="1:19" x14ac:dyDescent="0.2">
      <c r="A916" s="486" t="s">
        <v>1872</v>
      </c>
      <c r="B916" s="486" t="s">
        <v>552</v>
      </c>
      <c r="C916" s="486" t="s">
        <v>553</v>
      </c>
      <c r="D916" s="486" t="s">
        <v>131</v>
      </c>
      <c r="E916" s="486" t="s">
        <v>276</v>
      </c>
      <c r="F916" s="486" t="s">
        <v>555</v>
      </c>
      <c r="G916" s="486" t="s">
        <v>813</v>
      </c>
      <c r="H916" s="411" t="s">
        <v>1873</v>
      </c>
      <c r="J916" s="486"/>
      <c r="K916" s="486"/>
      <c r="L916" s="486"/>
      <c r="M916" s="486"/>
      <c r="N916" s="486"/>
      <c r="O916" s="486"/>
      <c r="P916" s="486"/>
      <c r="Q916" s="486" t="s">
        <v>1873</v>
      </c>
      <c r="R916" s="486" t="s">
        <v>2325</v>
      </c>
      <c r="S916" s="486" t="s">
        <v>2326</v>
      </c>
    </row>
    <row r="917" spans="1:19" x14ac:dyDescent="0.2">
      <c r="A917" s="527">
        <v>30</v>
      </c>
      <c r="B917" s="405" t="s">
        <v>591</v>
      </c>
      <c r="C917" s="405" t="s">
        <v>503</v>
      </c>
      <c r="D917" s="405" t="s">
        <v>1881</v>
      </c>
      <c r="E917" s="405" t="s">
        <v>563</v>
      </c>
      <c r="F917" s="405" t="s">
        <v>574</v>
      </c>
      <c r="G917" s="405" t="s">
        <v>1938</v>
      </c>
      <c r="H917" s="410">
        <v>0</v>
      </c>
      <c r="J917" s="405"/>
      <c r="K917" s="405"/>
      <c r="L917" s="405"/>
      <c r="M917" s="405"/>
      <c r="N917" s="405"/>
      <c r="O917" s="405"/>
      <c r="P917" s="405"/>
      <c r="Q917" s="405" t="s">
        <v>1928</v>
      </c>
      <c r="R917" s="405"/>
      <c r="S917" s="405"/>
    </row>
    <row r="918" spans="1:19" x14ac:dyDescent="0.2">
      <c r="A918" s="527">
        <v>219</v>
      </c>
      <c r="B918" s="405" t="s">
        <v>189</v>
      </c>
      <c r="C918" s="405" t="s">
        <v>2212</v>
      </c>
      <c r="D918" s="405" t="s">
        <v>1881</v>
      </c>
      <c r="E918" s="405" t="s">
        <v>563</v>
      </c>
      <c r="F918" s="405" t="s">
        <v>2210</v>
      </c>
      <c r="G918" s="405" t="s">
        <v>2211</v>
      </c>
      <c r="H918" s="410">
        <v>9</v>
      </c>
      <c r="J918" s="405"/>
      <c r="K918" s="405"/>
      <c r="L918" s="405"/>
      <c r="M918" s="405"/>
      <c r="N918" s="405"/>
      <c r="O918" s="405"/>
      <c r="P918" s="405"/>
      <c r="Q918" s="405" t="s">
        <v>2570</v>
      </c>
      <c r="R918" s="405"/>
      <c r="S918" s="405"/>
    </row>
    <row r="919" spans="1:19" x14ac:dyDescent="0.2">
      <c r="A919" s="527">
        <v>6</v>
      </c>
      <c r="B919" s="405" t="s">
        <v>318</v>
      </c>
      <c r="C919" s="405" t="s">
        <v>319</v>
      </c>
      <c r="D919" s="405" t="s">
        <v>1881</v>
      </c>
      <c r="E919" s="405" t="s">
        <v>563</v>
      </c>
      <c r="F919" s="405" t="s">
        <v>574</v>
      </c>
      <c r="G919" s="405" t="s">
        <v>1938</v>
      </c>
      <c r="H919" s="410">
        <v>9.0399999999999991</v>
      </c>
      <c r="J919" s="405"/>
      <c r="K919" s="405"/>
      <c r="L919" s="405"/>
      <c r="M919" s="405"/>
      <c r="N919" s="405"/>
      <c r="O919" s="405"/>
      <c r="P919" s="405"/>
      <c r="Q919" s="405" t="s">
        <v>2637</v>
      </c>
      <c r="R919" s="405"/>
      <c r="S919" s="405"/>
    </row>
    <row r="920" spans="1:19" x14ac:dyDescent="0.2">
      <c r="A920" s="527">
        <v>13</v>
      </c>
      <c r="B920" s="405" t="s">
        <v>507</v>
      </c>
      <c r="C920" s="405" t="s">
        <v>508</v>
      </c>
      <c r="D920" s="405" t="s">
        <v>1881</v>
      </c>
      <c r="E920" s="405" t="s">
        <v>563</v>
      </c>
      <c r="F920" s="405" t="s">
        <v>575</v>
      </c>
      <c r="G920" s="405" t="s">
        <v>1907</v>
      </c>
      <c r="H920" s="410">
        <v>9.2200000000000006</v>
      </c>
      <c r="J920" s="405"/>
      <c r="K920" s="405"/>
      <c r="L920" s="405"/>
      <c r="M920" s="405"/>
      <c r="N920" s="405"/>
      <c r="O920" s="405"/>
      <c r="P920" s="405"/>
      <c r="Q920" s="405" t="s">
        <v>2573</v>
      </c>
      <c r="R920" s="405"/>
      <c r="S920" s="405"/>
    </row>
    <row r="921" spans="1:19" x14ac:dyDescent="0.2">
      <c r="A921" s="527">
        <v>220</v>
      </c>
      <c r="B921" s="405" t="s">
        <v>220</v>
      </c>
      <c r="C921" s="405" t="s">
        <v>221</v>
      </c>
      <c r="D921" s="405" t="s">
        <v>1881</v>
      </c>
      <c r="E921" s="405" t="s">
        <v>563</v>
      </c>
      <c r="F921" s="405" t="s">
        <v>583</v>
      </c>
      <c r="G921" s="405" t="s">
        <v>1879</v>
      </c>
      <c r="H921" s="410">
        <v>9.4700000000000006</v>
      </c>
      <c r="J921" s="405"/>
      <c r="K921" s="405"/>
      <c r="L921" s="405"/>
      <c r="M921" s="405"/>
      <c r="N921" s="405"/>
      <c r="O921" s="405"/>
      <c r="P921" s="405"/>
      <c r="Q921" s="405" t="s">
        <v>2638</v>
      </c>
      <c r="R921" s="405"/>
      <c r="S921" s="405"/>
    </row>
    <row r="922" spans="1:19" x14ac:dyDescent="0.2">
      <c r="A922" s="527">
        <v>4</v>
      </c>
      <c r="B922" s="405" t="s">
        <v>2168</v>
      </c>
      <c r="C922" s="405" t="s">
        <v>527</v>
      </c>
      <c r="D922" s="405" t="s">
        <v>1881</v>
      </c>
      <c r="E922" s="405" t="s">
        <v>563</v>
      </c>
      <c r="F922" s="405" t="s">
        <v>2169</v>
      </c>
      <c r="G922" s="405" t="s">
        <v>2170</v>
      </c>
      <c r="H922" s="410">
        <v>9.61</v>
      </c>
      <c r="J922" s="405"/>
      <c r="K922" s="405"/>
      <c r="L922" s="405"/>
      <c r="M922" s="405"/>
      <c r="N922" s="405"/>
      <c r="O922" s="405"/>
      <c r="P922" s="405"/>
      <c r="Q922" s="405" t="s">
        <v>2639</v>
      </c>
      <c r="R922" s="405"/>
      <c r="S922" s="405"/>
    </row>
    <row r="923" spans="1:19" x14ac:dyDescent="0.2">
      <c r="H923" s="599"/>
    </row>
    <row r="924" spans="1:19" x14ac:dyDescent="0.2">
      <c r="H924" s="599"/>
    </row>
    <row r="925" spans="1:19" x14ac:dyDescent="0.2">
      <c r="H925" s="599"/>
    </row>
    <row r="926" spans="1:19" x14ac:dyDescent="0.2">
      <c r="A926" s="486" t="s">
        <v>1866</v>
      </c>
      <c r="B926" s="486" t="s">
        <v>20</v>
      </c>
      <c r="C926" s="486" t="s">
        <v>1867</v>
      </c>
      <c r="D926" s="486" t="s">
        <v>554</v>
      </c>
      <c r="E926" s="486" t="s">
        <v>1804</v>
      </c>
      <c r="F926" s="486" t="s">
        <v>538</v>
      </c>
      <c r="G926" s="486" t="s">
        <v>1868</v>
      </c>
      <c r="H926" s="599"/>
      <c r="J926" s="486"/>
      <c r="K926" s="486"/>
      <c r="L926" s="486"/>
      <c r="M926" s="486"/>
      <c r="N926" s="486"/>
      <c r="O926" s="486"/>
      <c r="P926" s="486"/>
    </row>
    <row r="927" spans="1:19" x14ac:dyDescent="0.2">
      <c r="A927" s="405" t="s">
        <v>2078</v>
      </c>
      <c r="B927" s="405" t="s">
        <v>562</v>
      </c>
      <c r="C927" s="405" t="s">
        <v>2079</v>
      </c>
      <c r="D927" s="405" t="s">
        <v>15</v>
      </c>
      <c r="E927" s="405">
        <v>2</v>
      </c>
      <c r="F927" s="405" t="s">
        <v>2080</v>
      </c>
      <c r="G927" s="487">
        <v>1</v>
      </c>
      <c r="H927" s="599"/>
      <c r="J927" s="405"/>
      <c r="K927" s="405"/>
      <c r="L927" s="405"/>
      <c r="M927" s="405"/>
      <c r="N927" s="405"/>
      <c r="O927" s="405"/>
      <c r="P927" s="487"/>
    </row>
    <row r="928" spans="1:19" x14ac:dyDescent="0.2">
      <c r="H928" s="599"/>
    </row>
    <row r="929" spans="1:19" x14ac:dyDescent="0.2">
      <c r="A929" s="486" t="s">
        <v>1872</v>
      </c>
      <c r="B929" s="486" t="s">
        <v>552</v>
      </c>
      <c r="C929" s="486" t="s">
        <v>553</v>
      </c>
      <c r="D929" s="486" t="s">
        <v>131</v>
      </c>
      <c r="E929" s="486" t="s">
        <v>276</v>
      </c>
      <c r="F929" s="486" t="s">
        <v>555</v>
      </c>
      <c r="G929" s="486" t="s">
        <v>813</v>
      </c>
      <c r="H929" s="411" t="s">
        <v>1873</v>
      </c>
      <c r="J929" s="486"/>
      <c r="K929" s="486"/>
      <c r="L929" s="486"/>
      <c r="M929" s="486"/>
      <c r="N929" s="486"/>
      <c r="O929" s="486"/>
      <c r="P929" s="486"/>
      <c r="Q929" s="486" t="s">
        <v>1873</v>
      </c>
      <c r="R929" s="486" t="s">
        <v>2325</v>
      </c>
      <c r="S929" s="486" t="s">
        <v>2326</v>
      </c>
    </row>
    <row r="930" spans="1:19" x14ac:dyDescent="0.2">
      <c r="A930" s="527">
        <v>95</v>
      </c>
      <c r="B930" s="405" t="s">
        <v>1891</v>
      </c>
      <c r="C930" s="405" t="s">
        <v>1892</v>
      </c>
      <c r="D930" s="405" t="s">
        <v>1893</v>
      </c>
      <c r="E930" s="405" t="s">
        <v>557</v>
      </c>
      <c r="F930" s="405" t="s">
        <v>626</v>
      </c>
      <c r="G930" s="405" t="s">
        <v>1894</v>
      </c>
      <c r="H930" s="410">
        <v>11.15</v>
      </c>
      <c r="J930" s="405"/>
      <c r="K930" s="405"/>
      <c r="L930" s="405"/>
      <c r="M930" s="405"/>
      <c r="N930" s="405"/>
      <c r="O930" s="405"/>
      <c r="P930" s="405"/>
      <c r="Q930" s="405" t="s">
        <v>2640</v>
      </c>
      <c r="R930" s="405"/>
      <c r="S930" s="405"/>
    </row>
  </sheetData>
  <autoFilter ref="A6:H6" xr:uid="{55628899-C08D-4280-A234-FC229BF1BAB0}"/>
  <sortState xmlns:xlrd2="http://schemas.microsoft.com/office/spreadsheetml/2017/richdata2" ref="A371:H384">
    <sortCondition ref="H371:H384"/>
  </sortState>
  <mergeCells count="4">
    <mergeCell ref="A1:D1"/>
    <mergeCell ref="E1:G1"/>
    <mergeCell ref="J1:M1"/>
    <mergeCell ref="N1:P1"/>
  </mergeCells>
  <pageMargins left="0.7" right="0.7" top="0.75" bottom="0.75" header="0.3" footer="0.3"/>
  <pageSetup paperSize="9" orientation="landscape"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26755D-1AE6-483E-A32A-A7A085218467}">
  <sheetPr>
    <tabColor rgb="FFFF0000"/>
    <pageSetUpPr fitToPage="1"/>
  </sheetPr>
  <dimension ref="A1:AI66"/>
  <sheetViews>
    <sheetView showZeros="0" zoomScale="80" zoomScaleNormal="80" zoomScaleSheetLayoutView="80" workbookViewId="0">
      <selection activeCell="S24" sqref="S24"/>
    </sheetView>
  </sheetViews>
  <sheetFormatPr baseColWidth="10" defaultColWidth="9.19921875" defaultRowHeight="15" x14ac:dyDescent="0.2"/>
  <cols>
    <col min="1" max="1" width="4.19921875" style="369" bestFit="1" customWidth="1"/>
    <col min="2" max="2" width="9" style="369" bestFit="1" customWidth="1"/>
    <col min="3" max="3" width="9.796875" style="373" customWidth="1"/>
    <col min="4" max="4" width="12" style="374" customWidth="1"/>
    <col min="5" max="5" width="13.796875" style="374" customWidth="1"/>
    <col min="6" max="6" width="9.796875" style="373" bestFit="1" customWidth="1"/>
    <col min="7" max="7" width="12.796875" style="379" bestFit="1" customWidth="1"/>
    <col min="8" max="8" width="9.59765625" style="380" hidden="1" customWidth="1"/>
    <col min="9" max="9" width="13.3984375" style="369" bestFit="1" customWidth="1"/>
    <col min="10" max="10" width="16" style="369" bestFit="1" customWidth="1"/>
    <col min="11" max="11" width="11.19921875" style="379" hidden="1" customWidth="1"/>
    <col min="12" max="12" width="9.19921875" style="379" hidden="1" customWidth="1"/>
    <col min="13" max="13" width="14.796875" style="368" hidden="1" customWidth="1"/>
    <col min="14" max="14" width="6" style="368" hidden="1" customWidth="1"/>
    <col min="15" max="15" width="3" style="369" hidden="1" customWidth="1"/>
    <col min="16" max="16" width="2" style="369" hidden="1" customWidth="1"/>
    <col min="17" max="17" width="1.3984375" style="369" customWidth="1"/>
    <col min="18" max="18" width="9" style="386" bestFit="1" customWidth="1"/>
    <col min="19" max="19" width="9.796875" style="387" customWidth="1"/>
    <col min="20" max="20" width="12" style="388" customWidth="1"/>
    <col min="21" max="21" width="13.796875" style="388" customWidth="1"/>
    <col min="22" max="22" width="9.3984375" style="388" customWidth="1"/>
    <col min="23" max="23" width="11.59765625" style="387" bestFit="1" customWidth="1"/>
    <col min="24" max="24" width="12.3984375" style="386" bestFit="1" customWidth="1"/>
    <col min="25" max="25" width="7.3984375" style="389" bestFit="1" customWidth="1"/>
    <col min="26" max="26" width="13.3984375" style="386" bestFit="1" customWidth="1"/>
    <col min="27" max="27" width="7.59765625" style="386" bestFit="1" customWidth="1"/>
    <col min="28" max="28" width="5.3984375" style="386" bestFit="1" customWidth="1"/>
    <col min="29" max="29" width="9.796875" style="403" bestFit="1" customWidth="1"/>
    <col min="30" max="30" width="10.19921875" style="403" bestFit="1" customWidth="1"/>
    <col min="31" max="31" width="9.796875" style="403" customWidth="1"/>
    <col min="32" max="32" width="20.19921875" style="369" bestFit="1" customWidth="1"/>
    <col min="33" max="33" width="15.796875" style="379" bestFit="1" customWidth="1"/>
    <col min="34" max="34" width="7" style="369" bestFit="1" customWidth="1"/>
    <col min="35" max="35" width="7.3984375" style="369" bestFit="1" customWidth="1"/>
    <col min="36" max="16384" width="9.19921875" style="369"/>
  </cols>
  <sheetData>
    <row r="1" spans="1:35" s="363" customFormat="1" ht="21" x14ac:dyDescent="0.2">
      <c r="B1" s="655" t="s">
        <v>1849</v>
      </c>
      <c r="C1" s="655"/>
      <c r="D1" s="655"/>
      <c r="E1" s="655"/>
      <c r="F1" s="655"/>
      <c r="G1" s="655"/>
      <c r="H1" s="655"/>
      <c r="I1" s="655"/>
      <c r="J1" s="655"/>
      <c r="R1" s="656" t="s">
        <v>1850</v>
      </c>
      <c r="S1" s="656"/>
      <c r="T1" s="656"/>
      <c r="U1" s="656"/>
      <c r="V1" s="656"/>
      <c r="W1" s="656"/>
      <c r="X1" s="656"/>
      <c r="Y1" s="656"/>
      <c r="Z1" s="656"/>
      <c r="AA1" s="402"/>
      <c r="AB1" s="402"/>
      <c r="AC1" s="403"/>
      <c r="AD1" s="403"/>
      <c r="AE1" s="403"/>
      <c r="AG1" s="498"/>
    </row>
    <row r="2" spans="1:35" s="363" customFormat="1" ht="21" x14ac:dyDescent="0.2">
      <c r="B2" s="655" t="s">
        <v>1860</v>
      </c>
      <c r="C2" s="655"/>
      <c r="D2" s="655"/>
      <c r="E2" s="655"/>
      <c r="F2" s="655"/>
      <c r="G2" s="655"/>
      <c r="H2" s="655"/>
      <c r="I2" s="655"/>
      <c r="J2" s="655"/>
      <c r="R2" s="656" t="s">
        <v>1860</v>
      </c>
      <c r="S2" s="656"/>
      <c r="T2" s="656"/>
      <c r="U2" s="656"/>
      <c r="V2" s="656"/>
      <c r="W2" s="656"/>
      <c r="X2" s="656"/>
      <c r="Y2" s="656"/>
      <c r="Z2" s="656"/>
      <c r="AA2" s="402"/>
      <c r="AB2" s="402"/>
      <c r="AC2" s="403" t="s">
        <v>2641</v>
      </c>
      <c r="AD2" s="403" t="s">
        <v>89</v>
      </c>
      <c r="AE2" s="403" t="s">
        <v>1712</v>
      </c>
      <c r="AF2" s="648" t="s">
        <v>1811</v>
      </c>
      <c r="AG2" s="648"/>
    </row>
    <row r="3" spans="1:35" x14ac:dyDescent="0.2">
      <c r="B3" s="364" t="s">
        <v>534</v>
      </c>
      <c r="C3" s="365" t="s">
        <v>1851</v>
      </c>
      <c r="D3" s="365" t="s">
        <v>1852</v>
      </c>
      <c r="E3" s="365" t="s">
        <v>1853</v>
      </c>
      <c r="F3" s="365" t="s">
        <v>1854</v>
      </c>
      <c r="G3" s="366" t="s">
        <v>131</v>
      </c>
      <c r="H3" s="406" t="s">
        <v>535</v>
      </c>
      <c r="I3" s="364" t="s">
        <v>20</v>
      </c>
      <c r="J3" s="364" t="s">
        <v>547</v>
      </c>
      <c r="K3" s="367" t="s">
        <v>1711</v>
      </c>
      <c r="L3" s="367" t="s">
        <v>1712</v>
      </c>
      <c r="M3" s="368" t="s">
        <v>1855</v>
      </c>
      <c r="R3" s="277" t="s">
        <v>534</v>
      </c>
      <c r="S3" s="382" t="s">
        <v>1851</v>
      </c>
      <c r="T3" s="382" t="s">
        <v>1852</v>
      </c>
      <c r="U3" s="382" t="s">
        <v>1853</v>
      </c>
      <c r="V3" s="382" t="s">
        <v>1856</v>
      </c>
      <c r="W3" s="446" t="s">
        <v>121</v>
      </c>
      <c r="X3" s="250" t="s">
        <v>20</v>
      </c>
      <c r="Y3" s="250" t="s">
        <v>60</v>
      </c>
      <c r="Z3" s="277" t="s">
        <v>104</v>
      </c>
      <c r="AA3" s="406" t="s">
        <v>535</v>
      </c>
      <c r="AB3" s="447" t="s">
        <v>548</v>
      </c>
      <c r="AF3" s="648"/>
      <c r="AG3" s="648"/>
    </row>
    <row r="4" spans="1:35" x14ac:dyDescent="0.2">
      <c r="A4" s="369" t="s">
        <v>58</v>
      </c>
      <c r="B4" s="414" t="s">
        <v>1750</v>
      </c>
      <c r="C4" s="415">
        <f t="shared" ref="C4:C13" si="0">SUM(F4-$AG$4)</f>
        <v>0.4375</v>
      </c>
      <c r="D4" s="416">
        <f>SUM(F4-$AG$9)</f>
        <v>0.4861111111111111</v>
      </c>
      <c r="E4" s="416">
        <f>SUM(F4-$AG$11)</f>
        <v>0.49652777777777779</v>
      </c>
      <c r="F4" s="415">
        <v>0.5</v>
      </c>
      <c r="G4" s="417" t="s">
        <v>0</v>
      </c>
      <c r="H4" s="418">
        <v>8</v>
      </c>
      <c r="I4" s="414" t="s">
        <v>41</v>
      </c>
      <c r="J4" s="414" t="s">
        <v>2308</v>
      </c>
      <c r="K4" s="384">
        <f t="shared" ref="K4:K12" si="1">SUM(LEFT(J4,1)*$AG$5)</f>
        <v>6.9444444444444441E-3</v>
      </c>
      <c r="L4" s="385">
        <f>SUM(F4+K4+M4)</f>
        <v>0.50694444444444442</v>
      </c>
      <c r="M4" s="372"/>
      <c r="N4" s="372"/>
      <c r="O4" s="369">
        <v>7</v>
      </c>
      <c r="P4" s="369">
        <v>2</v>
      </c>
      <c r="R4" s="277" t="s">
        <v>38</v>
      </c>
      <c r="S4" s="382">
        <f t="shared" ref="S4:S17" si="2">SUM(W4-$AG$4)</f>
        <v>0.40625</v>
      </c>
      <c r="T4" s="404">
        <f t="shared" ref="T4:T17" si="3">SUM(U4-$AG$10)</f>
        <v>0.4201388888888889</v>
      </c>
      <c r="U4" s="404">
        <f t="shared" ref="U4:U17" si="4">SUM(V4-$AG$11)</f>
        <v>0.4375</v>
      </c>
      <c r="V4" s="404">
        <f>SUM(W4-$AG$13)</f>
        <v>0.44097222222222221</v>
      </c>
      <c r="W4" s="446">
        <v>0.46875</v>
      </c>
      <c r="X4" s="448" t="s">
        <v>85</v>
      </c>
      <c r="Y4" s="448" t="s">
        <v>1</v>
      </c>
      <c r="Z4" s="449" t="s">
        <v>10</v>
      </c>
      <c r="AA4" s="406">
        <v>7</v>
      </c>
      <c r="AB4" s="447">
        <v>8</v>
      </c>
      <c r="AC4" s="490">
        <f>SUM(AA4*4)*AG15</f>
        <v>1.9444444444444445E-2</v>
      </c>
      <c r="AD4" s="490">
        <f>SUM(AA4*AB4)*$AG$17</f>
        <v>5.8333333333333334E-2</v>
      </c>
      <c r="AE4" s="505">
        <f>SUM(W4+AD4)</f>
        <v>0.52708333333333335</v>
      </c>
      <c r="AF4" s="370" t="s">
        <v>2642</v>
      </c>
      <c r="AG4" s="495">
        <v>6.25E-2</v>
      </c>
    </row>
    <row r="5" spans="1:35" x14ac:dyDescent="0.2">
      <c r="A5" s="369" t="s">
        <v>57</v>
      </c>
      <c r="B5" s="414" t="s">
        <v>1751</v>
      </c>
      <c r="C5" s="415">
        <f t="shared" si="0"/>
        <v>0.44444444444444442</v>
      </c>
      <c r="D5" s="416">
        <f t="shared" ref="D5:D13" si="5">SUM(F5-$AG$9)</f>
        <v>0.49305555555555552</v>
      </c>
      <c r="E5" s="416">
        <f t="shared" ref="E5:E13" si="6">SUM(F5-$AG$11)</f>
        <v>0.50347222222222221</v>
      </c>
      <c r="F5" s="415">
        <v>0.50694444444444442</v>
      </c>
      <c r="G5" s="417" t="s">
        <v>23</v>
      </c>
      <c r="H5" s="418">
        <v>8</v>
      </c>
      <c r="I5" s="414" t="s">
        <v>41</v>
      </c>
      <c r="J5" s="414" t="s">
        <v>2308</v>
      </c>
      <c r="K5" s="384">
        <f t="shared" si="1"/>
        <v>6.9444444444444441E-3</v>
      </c>
      <c r="L5" s="385">
        <f t="shared" ref="L5:L13" si="7">SUM(F5+K5+M5)</f>
        <v>0.51388888888888884</v>
      </c>
      <c r="M5" s="372"/>
      <c r="N5" s="372"/>
      <c r="O5" s="369">
        <v>7</v>
      </c>
      <c r="P5" s="369">
        <v>2</v>
      </c>
      <c r="R5" s="277" t="s">
        <v>37</v>
      </c>
      <c r="S5" s="382">
        <f t="shared" si="2"/>
        <v>0.40625</v>
      </c>
      <c r="T5" s="404">
        <f t="shared" si="3"/>
        <v>0.4201388888888889</v>
      </c>
      <c r="U5" s="404">
        <f t="shared" si="4"/>
        <v>0.4375</v>
      </c>
      <c r="V5" s="404">
        <f>SUM(W5-$AG$13)</f>
        <v>0.44097222222222221</v>
      </c>
      <c r="W5" s="446">
        <v>0.46875</v>
      </c>
      <c r="X5" s="448" t="s">
        <v>85</v>
      </c>
      <c r="Y5" s="448" t="s">
        <v>1</v>
      </c>
      <c r="Z5" s="449" t="s">
        <v>7</v>
      </c>
      <c r="AA5" s="406">
        <v>9</v>
      </c>
      <c r="AB5" s="447">
        <v>8</v>
      </c>
      <c r="AC5" s="490">
        <f>SUM(AA5*4)*AG16</f>
        <v>1.8749999999999999E-2</v>
      </c>
      <c r="AD5" s="490">
        <f>SUM(AA5*AB5)*$AG$17</f>
        <v>7.4999999999999997E-2</v>
      </c>
      <c r="AE5" s="490">
        <f>SUM(W5+AD5)</f>
        <v>0.54374999999999996</v>
      </c>
      <c r="AF5" s="497" t="s">
        <v>2643</v>
      </c>
      <c r="AG5" s="496">
        <v>3.472222222222222E-3</v>
      </c>
    </row>
    <row r="6" spans="1:35" x14ac:dyDescent="0.2">
      <c r="A6" s="369" t="s">
        <v>56</v>
      </c>
      <c r="B6" s="419" t="s">
        <v>1752</v>
      </c>
      <c r="C6" s="415">
        <f t="shared" si="0"/>
        <v>0.45138888888888884</v>
      </c>
      <c r="D6" s="420">
        <f t="shared" si="5"/>
        <v>0.49999999999999994</v>
      </c>
      <c r="E6" s="420">
        <f t="shared" si="6"/>
        <v>0.51041666666666663</v>
      </c>
      <c r="F6" s="415">
        <v>0.51388888888888884</v>
      </c>
      <c r="G6" s="421" t="s">
        <v>10</v>
      </c>
      <c r="H6" s="418">
        <v>10</v>
      </c>
      <c r="I6" s="419" t="s">
        <v>41</v>
      </c>
      <c r="J6" s="414" t="s">
        <v>2308</v>
      </c>
      <c r="K6" s="384">
        <f t="shared" si="1"/>
        <v>6.9444444444444441E-3</v>
      </c>
      <c r="L6" s="385">
        <f t="shared" si="7"/>
        <v>0.52083333333333326</v>
      </c>
      <c r="M6" s="372"/>
      <c r="N6" s="372"/>
      <c r="O6" s="369">
        <v>7</v>
      </c>
      <c r="P6" s="369">
        <v>2</v>
      </c>
      <c r="R6" s="277" t="s">
        <v>35</v>
      </c>
      <c r="S6" s="382">
        <f t="shared" si="2"/>
        <v>0.4375</v>
      </c>
      <c r="T6" s="404">
        <f t="shared" si="3"/>
        <v>0.45555555555555555</v>
      </c>
      <c r="U6" s="404">
        <f t="shared" si="4"/>
        <v>0.47291666666666665</v>
      </c>
      <c r="V6" s="404">
        <f>SUM(W6-AC6)</f>
        <v>0.47638888888888886</v>
      </c>
      <c r="W6" s="506">
        <v>0.5</v>
      </c>
      <c r="X6" s="448" t="s">
        <v>83</v>
      </c>
      <c r="Y6" s="448" t="s">
        <v>1</v>
      </c>
      <c r="Z6" s="449" t="s">
        <v>23</v>
      </c>
      <c r="AA6" s="406">
        <v>4</v>
      </c>
      <c r="AB6" s="447">
        <v>6</v>
      </c>
      <c r="AC6" s="501">
        <f>SUM(AA6*2)*$AG$15+SUM(AA7*2)*$AG$15</f>
        <v>2.3611111111111114E-2</v>
      </c>
      <c r="AD6" s="501">
        <f>SUM(AA6*AB6)*$AG$15+SUM(AA7*3)*AG15+SUM(8*3)*AG15</f>
        <v>6.041666666666666E-2</v>
      </c>
      <c r="AE6" s="501">
        <f t="shared" ref="AE6:AE16" si="8">SUM(W6+AD6)</f>
        <v>0.56041666666666667</v>
      </c>
      <c r="AF6" s="497" t="s">
        <v>2644</v>
      </c>
      <c r="AG6" s="496">
        <v>3.472222222222222E-3</v>
      </c>
    </row>
    <row r="7" spans="1:35" x14ac:dyDescent="0.2">
      <c r="A7" s="369" t="s">
        <v>55</v>
      </c>
      <c r="B7" s="422" t="s">
        <v>1753</v>
      </c>
      <c r="C7" s="423">
        <f t="shared" si="0"/>
        <v>0.46527777777777768</v>
      </c>
      <c r="D7" s="424">
        <f t="shared" si="5"/>
        <v>0.51388888888888884</v>
      </c>
      <c r="E7" s="424">
        <f t="shared" si="6"/>
        <v>0.52430555555555547</v>
      </c>
      <c r="F7" s="423">
        <v>0.52777777777777768</v>
      </c>
      <c r="G7" s="425" t="s">
        <v>10</v>
      </c>
      <c r="H7" s="426">
        <v>23</v>
      </c>
      <c r="I7" s="422" t="s">
        <v>22</v>
      </c>
      <c r="J7" s="422" t="s">
        <v>2309</v>
      </c>
      <c r="K7" s="384">
        <f t="shared" si="1"/>
        <v>2.0833333333333332E-2</v>
      </c>
      <c r="L7" s="385">
        <f t="shared" si="7"/>
        <v>0.54861111111111105</v>
      </c>
      <c r="M7" s="372"/>
      <c r="N7" s="372"/>
      <c r="O7" s="369">
        <v>7</v>
      </c>
      <c r="P7" s="369">
        <v>2</v>
      </c>
      <c r="R7" s="277" t="s">
        <v>34</v>
      </c>
      <c r="S7" s="382">
        <f t="shared" si="2"/>
        <v>0.4375</v>
      </c>
      <c r="T7" s="404">
        <f t="shared" si="3"/>
        <v>0.45555555555555555</v>
      </c>
      <c r="U7" s="404">
        <f t="shared" si="4"/>
        <v>0.47291666666666665</v>
      </c>
      <c r="V7" s="450">
        <f>V6</f>
        <v>0.47638888888888886</v>
      </c>
      <c r="W7" s="506">
        <v>0.5</v>
      </c>
      <c r="X7" s="448" t="s">
        <v>83</v>
      </c>
      <c r="Y7" s="448" t="s">
        <v>1</v>
      </c>
      <c r="Z7" s="449" t="s">
        <v>0</v>
      </c>
      <c r="AA7" s="406">
        <v>13</v>
      </c>
      <c r="AB7" s="447">
        <v>6</v>
      </c>
      <c r="AC7" s="502"/>
      <c r="AD7" s="502"/>
      <c r="AE7" s="501">
        <f>AE6</f>
        <v>0.56041666666666667</v>
      </c>
      <c r="AF7" s="497" t="s">
        <v>2645</v>
      </c>
      <c r="AG7" s="496">
        <v>5.208333333333333E-3</v>
      </c>
    </row>
    <row r="8" spans="1:35" x14ac:dyDescent="0.2">
      <c r="A8" s="369" t="s">
        <v>54</v>
      </c>
      <c r="B8" s="422" t="s">
        <v>1754</v>
      </c>
      <c r="C8" s="423">
        <f t="shared" si="0"/>
        <v>0.48611111111111105</v>
      </c>
      <c r="D8" s="424">
        <f t="shared" si="5"/>
        <v>0.53472222222222221</v>
      </c>
      <c r="E8" s="424">
        <f t="shared" si="6"/>
        <v>0.54513888888888884</v>
      </c>
      <c r="F8" s="423">
        <v>0.54861111111111105</v>
      </c>
      <c r="G8" s="425" t="s">
        <v>7</v>
      </c>
      <c r="H8" s="426">
        <v>16</v>
      </c>
      <c r="I8" s="422" t="s">
        <v>22</v>
      </c>
      <c r="J8" s="422" t="s">
        <v>2310</v>
      </c>
      <c r="K8" s="384">
        <f t="shared" si="1"/>
        <v>1.3888888888888888E-2</v>
      </c>
      <c r="L8" s="385">
        <f t="shared" si="7"/>
        <v>0.56249999999999989</v>
      </c>
      <c r="O8" s="369">
        <v>7</v>
      </c>
      <c r="P8" s="369">
        <v>2</v>
      </c>
      <c r="R8" s="277" t="s">
        <v>33</v>
      </c>
      <c r="S8" s="382">
        <f t="shared" si="2"/>
        <v>0.44791666666666663</v>
      </c>
      <c r="T8" s="404">
        <f t="shared" si="3"/>
        <v>0.46180555555555552</v>
      </c>
      <c r="U8" s="404">
        <f>SUM(V8-$AG$11)</f>
        <v>0.47916666666666663</v>
      </c>
      <c r="V8" s="404">
        <f>SUM(W8-$AG$13)</f>
        <v>0.48263888888888884</v>
      </c>
      <c r="W8" s="446">
        <v>0.51041666666666663</v>
      </c>
      <c r="X8" s="448" t="s">
        <v>82</v>
      </c>
      <c r="Y8" s="448" t="s">
        <v>1</v>
      </c>
      <c r="Z8" s="449" t="s">
        <v>15</v>
      </c>
      <c r="AA8" s="406">
        <v>5</v>
      </c>
      <c r="AB8" s="447">
        <v>3</v>
      </c>
      <c r="AC8" s="490">
        <f>SUM(AA8*4)*$AG$16</f>
        <v>1.0416666666666666E-2</v>
      </c>
      <c r="AD8" s="490">
        <f>SUM(AA8*AB8)*$AG$16</f>
        <v>7.8125E-3</v>
      </c>
      <c r="AE8" s="490">
        <f>SUM(W8+AD8)</f>
        <v>0.51822916666666663</v>
      </c>
      <c r="AF8" s="497" t="s">
        <v>2646</v>
      </c>
      <c r="AG8" s="496">
        <v>8.3333333333333332E-3</v>
      </c>
      <c r="AH8" s="488"/>
      <c r="AI8" s="488"/>
    </row>
    <row r="9" spans="1:35" x14ac:dyDescent="0.2">
      <c r="A9" s="369" t="s">
        <v>53</v>
      </c>
      <c r="B9" s="422" t="s">
        <v>1755</v>
      </c>
      <c r="C9" s="423">
        <f t="shared" si="0"/>
        <v>0.49999999999999989</v>
      </c>
      <c r="D9" s="424">
        <f t="shared" si="5"/>
        <v>0.54861111111111105</v>
      </c>
      <c r="E9" s="424">
        <f t="shared" si="6"/>
        <v>0.55902777777777768</v>
      </c>
      <c r="F9" s="423">
        <v>0.56249999999999989</v>
      </c>
      <c r="G9" s="425" t="s">
        <v>4</v>
      </c>
      <c r="H9" s="426">
        <v>14</v>
      </c>
      <c r="I9" s="422" t="s">
        <v>22</v>
      </c>
      <c r="J9" s="422" t="s">
        <v>2310</v>
      </c>
      <c r="K9" s="384">
        <f t="shared" si="1"/>
        <v>1.3888888888888888E-2</v>
      </c>
      <c r="L9" s="385">
        <f t="shared" si="7"/>
        <v>0.57638888888888873</v>
      </c>
      <c r="O9" s="369">
        <v>7</v>
      </c>
      <c r="P9" s="369">
        <v>2</v>
      </c>
      <c r="R9" s="277" t="s">
        <v>32</v>
      </c>
      <c r="S9" s="382">
        <f t="shared" si="2"/>
        <v>0.5</v>
      </c>
      <c r="T9" s="404">
        <f t="shared" si="3"/>
        <v>0.51388888888888884</v>
      </c>
      <c r="U9" s="404">
        <f t="shared" si="4"/>
        <v>0.53125</v>
      </c>
      <c r="V9" s="404">
        <f>SUM(W9-$AG$13)</f>
        <v>0.53472222222222221</v>
      </c>
      <c r="W9" s="506">
        <v>0.5625</v>
      </c>
      <c r="X9" s="448" t="s">
        <v>85</v>
      </c>
      <c r="Y9" s="448" t="s">
        <v>1</v>
      </c>
      <c r="Z9" s="449" t="s">
        <v>4</v>
      </c>
      <c r="AA9" s="406">
        <v>4</v>
      </c>
      <c r="AB9" s="447">
        <v>8</v>
      </c>
      <c r="AC9" s="501">
        <v>1.7361111111111112E-2</v>
      </c>
      <c r="AD9" s="501">
        <v>4.1666666666666664E-2</v>
      </c>
      <c r="AE9" s="501">
        <f t="shared" si="8"/>
        <v>0.60416666666666663</v>
      </c>
      <c r="AF9" s="489" t="s">
        <v>1821</v>
      </c>
      <c r="AG9" s="499">
        <v>1.3888888888888888E-2</v>
      </c>
    </row>
    <row r="10" spans="1:35" x14ac:dyDescent="0.2">
      <c r="A10" s="369" t="s">
        <v>52</v>
      </c>
      <c r="B10" s="422" t="s">
        <v>1756</v>
      </c>
      <c r="C10" s="423">
        <f t="shared" si="0"/>
        <v>0.51388888888888873</v>
      </c>
      <c r="D10" s="424">
        <f t="shared" si="5"/>
        <v>0.56249999999999989</v>
      </c>
      <c r="E10" s="424">
        <f t="shared" si="6"/>
        <v>0.57291666666666652</v>
      </c>
      <c r="F10" s="423">
        <v>0.57638888888888873</v>
      </c>
      <c r="G10" s="425" t="s">
        <v>23</v>
      </c>
      <c r="H10" s="426">
        <v>12</v>
      </c>
      <c r="I10" s="422" t="s">
        <v>22</v>
      </c>
      <c r="J10" s="422" t="s">
        <v>2311</v>
      </c>
      <c r="K10" s="384">
        <f t="shared" si="1"/>
        <v>1.0416666666666666E-2</v>
      </c>
      <c r="L10" s="385">
        <f t="shared" si="7"/>
        <v>0.58680555555555536</v>
      </c>
      <c r="O10" s="369">
        <v>7</v>
      </c>
      <c r="P10" s="369">
        <v>2</v>
      </c>
      <c r="R10" s="277" t="s">
        <v>31</v>
      </c>
      <c r="S10" s="382">
        <f t="shared" si="2"/>
        <v>0.5</v>
      </c>
      <c r="T10" s="404">
        <f t="shared" si="3"/>
        <v>0.51388888888888884</v>
      </c>
      <c r="U10" s="404">
        <f t="shared" si="4"/>
        <v>0.53125</v>
      </c>
      <c r="V10" s="404">
        <f>SUM(W10-$AG$13)</f>
        <v>0.53472222222222221</v>
      </c>
      <c r="W10" s="506">
        <f>W9</f>
        <v>0.5625</v>
      </c>
      <c r="X10" s="448" t="s">
        <v>85</v>
      </c>
      <c r="Y10" s="448" t="s">
        <v>1</v>
      </c>
      <c r="Z10" s="449" t="s">
        <v>15</v>
      </c>
      <c r="AA10" s="406">
        <v>2</v>
      </c>
      <c r="AB10" s="447">
        <v>8</v>
      </c>
      <c r="AC10" s="502"/>
      <c r="AD10" s="502"/>
      <c r="AE10" s="501">
        <f>AE9</f>
        <v>0.60416666666666663</v>
      </c>
      <c r="AF10" s="489" t="s">
        <v>1841</v>
      </c>
      <c r="AG10" s="499">
        <v>1.7361111111111112E-2</v>
      </c>
    </row>
    <row r="11" spans="1:35" x14ac:dyDescent="0.2">
      <c r="A11" s="369" t="s">
        <v>51</v>
      </c>
      <c r="B11" s="422" t="s">
        <v>1757</v>
      </c>
      <c r="C11" s="423">
        <f t="shared" si="0"/>
        <v>0.52430555555555536</v>
      </c>
      <c r="D11" s="424">
        <f t="shared" si="5"/>
        <v>0.57291666666666652</v>
      </c>
      <c r="E11" s="424">
        <f t="shared" si="6"/>
        <v>0.58333333333333315</v>
      </c>
      <c r="F11" s="423">
        <v>0.58680555555555536</v>
      </c>
      <c r="G11" s="425" t="s">
        <v>0</v>
      </c>
      <c r="H11" s="426">
        <v>9</v>
      </c>
      <c r="I11" s="422" t="s">
        <v>22</v>
      </c>
      <c r="J11" s="422" t="s">
        <v>2311</v>
      </c>
      <c r="K11" s="384">
        <f t="shared" si="1"/>
        <v>1.0416666666666666E-2</v>
      </c>
      <c r="L11" s="385">
        <f t="shared" si="7"/>
        <v>0.59722222222222199</v>
      </c>
      <c r="O11" s="369">
        <v>7</v>
      </c>
      <c r="P11" s="369">
        <v>2</v>
      </c>
      <c r="R11" s="277" t="s">
        <v>30</v>
      </c>
      <c r="S11" s="382">
        <f t="shared" si="2"/>
        <v>0.54166666666666663</v>
      </c>
      <c r="T11" s="404">
        <f t="shared" si="3"/>
        <v>0.56666666666666654</v>
      </c>
      <c r="U11" s="404">
        <f t="shared" si="4"/>
        <v>0.5840277777777777</v>
      </c>
      <c r="V11" s="404">
        <f t="shared" ref="V11:V12" si="9">SUM(W11-AC11)</f>
        <v>0.58749999999999991</v>
      </c>
      <c r="W11" s="446">
        <v>0.60416666666666663</v>
      </c>
      <c r="X11" s="448" t="s">
        <v>83</v>
      </c>
      <c r="Y11" s="448" t="s">
        <v>1</v>
      </c>
      <c r="Z11" s="449" t="s">
        <v>10</v>
      </c>
      <c r="AA11" s="406">
        <v>12</v>
      </c>
      <c r="AB11" s="447">
        <v>6</v>
      </c>
      <c r="AC11" s="490">
        <f>SUM(AA11*2)*$AG$15</f>
        <v>1.6666666666666666E-2</v>
      </c>
      <c r="AD11" s="490">
        <f>SUM(AA11*3)*$AG$15+SUM(8*3)*$AG$15</f>
        <v>4.1666666666666671E-2</v>
      </c>
      <c r="AE11" s="490">
        <f t="shared" si="8"/>
        <v>0.64583333333333326</v>
      </c>
      <c r="AF11" s="489" t="s">
        <v>1842</v>
      </c>
      <c r="AG11" s="499">
        <v>3.472222222222222E-3</v>
      </c>
    </row>
    <row r="12" spans="1:35" x14ac:dyDescent="0.2">
      <c r="A12" s="369" t="s">
        <v>50</v>
      </c>
      <c r="B12" s="422" t="s">
        <v>1758</v>
      </c>
      <c r="C12" s="423">
        <f t="shared" si="0"/>
        <v>0.53472222222222199</v>
      </c>
      <c r="D12" s="424">
        <f t="shared" si="5"/>
        <v>0.58333333333333315</v>
      </c>
      <c r="E12" s="424">
        <f t="shared" si="6"/>
        <v>0.59374999999999978</v>
      </c>
      <c r="F12" s="423">
        <v>0.59722222222222199</v>
      </c>
      <c r="G12" s="425" t="s">
        <v>15</v>
      </c>
      <c r="H12" s="426">
        <v>6</v>
      </c>
      <c r="I12" s="422" t="s">
        <v>22</v>
      </c>
      <c r="J12" s="422" t="s">
        <v>2308</v>
      </c>
      <c r="K12" s="384">
        <f t="shared" si="1"/>
        <v>6.9444444444444441E-3</v>
      </c>
      <c r="L12" s="385">
        <f t="shared" si="7"/>
        <v>0.60416666666666641</v>
      </c>
      <c r="O12" s="369">
        <v>7</v>
      </c>
      <c r="P12" s="369">
        <v>2</v>
      </c>
      <c r="R12" s="277" t="s">
        <v>29</v>
      </c>
      <c r="S12" s="382">
        <f t="shared" si="2"/>
        <v>0.54166666666666663</v>
      </c>
      <c r="T12" s="404">
        <f t="shared" si="3"/>
        <v>0.56805555555555542</v>
      </c>
      <c r="U12" s="404">
        <f t="shared" si="4"/>
        <v>0.58541666666666659</v>
      </c>
      <c r="V12" s="404">
        <f t="shared" si="9"/>
        <v>0.5888888888888888</v>
      </c>
      <c r="W12" s="446">
        <v>0.60416666666666663</v>
      </c>
      <c r="X12" s="448" t="s">
        <v>83</v>
      </c>
      <c r="Y12" s="448" t="s">
        <v>1</v>
      </c>
      <c r="Z12" s="449" t="s">
        <v>7</v>
      </c>
      <c r="AA12" s="406">
        <v>11</v>
      </c>
      <c r="AB12" s="447">
        <v>6</v>
      </c>
      <c r="AC12" s="490">
        <f>SUM(AA12*2)*$AG$15</f>
        <v>1.5277777777777779E-2</v>
      </c>
      <c r="AD12" s="490">
        <f>SUM(AA12*3)*$AG$15+SUM(8*3)*$AG$15</f>
        <v>3.9583333333333331E-2</v>
      </c>
      <c r="AE12" s="490">
        <f t="shared" si="8"/>
        <v>0.64374999999999993</v>
      </c>
      <c r="AF12" s="489" t="s">
        <v>1827</v>
      </c>
      <c r="AG12" s="499">
        <v>6.9444444444444441E-3</v>
      </c>
    </row>
    <row r="13" spans="1:35" x14ac:dyDescent="0.2">
      <c r="A13" s="369" t="s">
        <v>49</v>
      </c>
      <c r="B13" s="437" t="s">
        <v>1759</v>
      </c>
      <c r="C13" s="438">
        <f t="shared" si="0"/>
        <v>0.54166666666666641</v>
      </c>
      <c r="D13" s="439">
        <f t="shared" si="5"/>
        <v>0.59027777777777757</v>
      </c>
      <c r="E13" s="439">
        <f t="shared" si="6"/>
        <v>0.6006944444444442</v>
      </c>
      <c r="F13" s="438">
        <v>0.60416666666666641</v>
      </c>
      <c r="G13" s="440" t="s">
        <v>2655</v>
      </c>
      <c r="H13" s="441">
        <v>10</v>
      </c>
      <c r="I13" s="437" t="s">
        <v>242</v>
      </c>
      <c r="J13" s="437" t="s">
        <v>2307</v>
      </c>
      <c r="K13" s="507">
        <f>SUM(LEFT(J13,1)*$AG$8)</f>
        <v>8.3333333333333332E-3</v>
      </c>
      <c r="L13" s="508">
        <f t="shared" si="7"/>
        <v>0.61249999999999971</v>
      </c>
      <c r="O13" s="369">
        <v>16</v>
      </c>
      <c r="P13" s="369">
        <v>2</v>
      </c>
      <c r="R13" s="277" t="s">
        <v>28</v>
      </c>
      <c r="S13" s="382">
        <f t="shared" si="2"/>
        <v>0.55555555555555558</v>
      </c>
      <c r="T13" s="404">
        <f t="shared" si="3"/>
        <v>0.57638888888888884</v>
      </c>
      <c r="U13" s="404">
        <f t="shared" si="4"/>
        <v>0.59375</v>
      </c>
      <c r="V13" s="404">
        <f>SUM(W13-$AC$13)</f>
        <v>0.59722222222222221</v>
      </c>
      <c r="W13" s="446">
        <v>0.61805555555555558</v>
      </c>
      <c r="X13" s="448" t="s">
        <v>85</v>
      </c>
      <c r="Y13" s="448" t="s">
        <v>1</v>
      </c>
      <c r="Z13" s="449" t="s">
        <v>23</v>
      </c>
      <c r="AA13" s="406">
        <v>7</v>
      </c>
      <c r="AB13" s="447">
        <v>8</v>
      </c>
      <c r="AC13" s="490">
        <v>2.0833333333333332E-2</v>
      </c>
      <c r="AD13" s="490">
        <f>SUM(AA13*AB13)*$AG$17</f>
        <v>5.8333333333333334E-2</v>
      </c>
      <c r="AE13" s="490">
        <f t="shared" si="8"/>
        <v>0.67638888888888893</v>
      </c>
      <c r="AF13" s="370" t="s">
        <v>1857</v>
      </c>
      <c r="AG13" s="495">
        <v>2.7777777777777776E-2</v>
      </c>
    </row>
    <row r="14" spans="1:35" x14ac:dyDescent="0.2">
      <c r="B14" s="427" t="s">
        <v>2652</v>
      </c>
      <c r="C14" s="428"/>
      <c r="D14" s="429">
        <f t="shared" ref="D14:D28" si="10">SUM(F14-$AG$9)</f>
        <v>0.59722222222222199</v>
      </c>
      <c r="E14" s="429">
        <f t="shared" ref="E14:E28" si="11">SUM(F14-$AG$11)</f>
        <v>0.60763888888888862</v>
      </c>
      <c r="F14" s="428">
        <v>0.61111111111111083</v>
      </c>
      <c r="G14" s="430" t="s">
        <v>10</v>
      </c>
      <c r="H14" s="431">
        <v>12</v>
      </c>
      <c r="I14" s="427" t="s">
        <v>22</v>
      </c>
      <c r="J14" s="427" t="s">
        <v>2312</v>
      </c>
      <c r="K14" s="384">
        <f t="shared" ref="K14:K28" si="12">SUM(LEFT(J14,1)*$AG$5)</f>
        <v>1.0416666666666666E-2</v>
      </c>
      <c r="L14" s="385">
        <f t="shared" ref="L14:L28" si="13">SUM(F14+K14+M14)</f>
        <v>0.62152777777777746</v>
      </c>
      <c r="N14" s="372">
        <v>8.3333333333333148E-2</v>
      </c>
      <c r="O14" s="369">
        <v>13</v>
      </c>
      <c r="P14" s="369">
        <v>2</v>
      </c>
      <c r="R14" s="277" t="s">
        <v>27</v>
      </c>
      <c r="S14" s="382">
        <f t="shared" si="2"/>
        <v>0.57638888888888895</v>
      </c>
      <c r="T14" s="404">
        <f t="shared" si="3"/>
        <v>0.59722222222222221</v>
      </c>
      <c r="U14" s="404">
        <f t="shared" si="4"/>
        <v>0.61458333333333337</v>
      </c>
      <c r="V14" s="404">
        <f>SUM(W14-$AC$13)</f>
        <v>0.61805555555555558</v>
      </c>
      <c r="W14" s="446">
        <v>0.63888888888888895</v>
      </c>
      <c r="X14" s="448" t="s">
        <v>85</v>
      </c>
      <c r="Y14" s="448" t="s">
        <v>1</v>
      </c>
      <c r="Z14" s="449" t="s">
        <v>0</v>
      </c>
      <c r="AA14" s="406">
        <v>6</v>
      </c>
      <c r="AB14" s="447">
        <v>8</v>
      </c>
      <c r="AC14" s="490">
        <v>2.0833333333333332E-2</v>
      </c>
      <c r="AD14" s="490">
        <f>SUM(AA14*AB14)*$AG$17</f>
        <v>0.05</v>
      </c>
      <c r="AE14" s="490">
        <f t="shared" si="8"/>
        <v>0.68888888888888899</v>
      </c>
      <c r="AF14" s="370" t="s">
        <v>1858</v>
      </c>
      <c r="AG14" s="495">
        <v>3.125E-2</v>
      </c>
    </row>
    <row r="15" spans="1:35" x14ac:dyDescent="0.2">
      <c r="B15" s="427" t="s">
        <v>1761</v>
      </c>
      <c r="C15" s="428"/>
      <c r="D15" s="429">
        <f t="shared" si="10"/>
        <v>0.60763888888888862</v>
      </c>
      <c r="E15" s="429">
        <f t="shared" si="11"/>
        <v>0.61805555555555525</v>
      </c>
      <c r="F15" s="428">
        <v>0.62152777777777746</v>
      </c>
      <c r="G15" s="430" t="s">
        <v>7</v>
      </c>
      <c r="H15" s="431">
        <v>8</v>
      </c>
      <c r="I15" s="427" t="s">
        <v>22</v>
      </c>
      <c r="J15" s="427" t="s">
        <v>2313</v>
      </c>
      <c r="K15" s="384">
        <f t="shared" si="12"/>
        <v>6.9444444444444441E-3</v>
      </c>
      <c r="L15" s="385">
        <f t="shared" si="13"/>
        <v>0.62847222222222188</v>
      </c>
      <c r="N15" s="372">
        <v>7.2916666666666408E-2</v>
      </c>
      <c r="O15" s="369">
        <v>13</v>
      </c>
      <c r="P15" s="369">
        <v>2</v>
      </c>
      <c r="R15" s="277" t="s">
        <v>26</v>
      </c>
      <c r="S15" s="382">
        <f t="shared" si="2"/>
        <v>0.59722222222222221</v>
      </c>
      <c r="T15" s="404">
        <f t="shared" si="3"/>
        <v>0.61805555555555547</v>
      </c>
      <c r="U15" s="404">
        <f t="shared" si="4"/>
        <v>0.63541666666666663</v>
      </c>
      <c r="V15" s="404">
        <f t="shared" ref="V15:V17" si="14">SUM(W15-$AC$13)</f>
        <v>0.63888888888888884</v>
      </c>
      <c r="W15" s="446">
        <v>0.65972222222222221</v>
      </c>
      <c r="X15" s="448" t="s">
        <v>83</v>
      </c>
      <c r="Y15" s="448" t="s">
        <v>1</v>
      </c>
      <c r="Z15" s="449" t="s">
        <v>4</v>
      </c>
      <c r="AA15" s="406">
        <v>11</v>
      </c>
      <c r="AB15" s="447">
        <v>3</v>
      </c>
      <c r="AC15" s="490">
        <f>SUM(AA15*2)*$AG$15</f>
        <v>1.5277777777777779E-2</v>
      </c>
      <c r="AD15" s="490">
        <f>SUM(AA15*AB15)*$AG$15</f>
        <v>2.2916666666666669E-2</v>
      </c>
      <c r="AE15" s="490">
        <f t="shared" si="8"/>
        <v>0.68263888888888891</v>
      </c>
      <c r="AF15" s="494" t="s">
        <v>1829</v>
      </c>
      <c r="AG15" s="302">
        <v>6.9444444444444447E-4</v>
      </c>
    </row>
    <row r="16" spans="1:35" x14ac:dyDescent="0.2">
      <c r="B16" s="427" t="s">
        <v>2653</v>
      </c>
      <c r="C16" s="428"/>
      <c r="D16" s="429">
        <f t="shared" si="10"/>
        <v>0.61458333333333304</v>
      </c>
      <c r="E16" s="429">
        <f t="shared" si="11"/>
        <v>0.62499999999999967</v>
      </c>
      <c r="F16" s="428">
        <v>0.62847222222222188</v>
      </c>
      <c r="G16" s="430" t="s">
        <v>4</v>
      </c>
      <c r="H16" s="431">
        <v>8</v>
      </c>
      <c r="I16" s="427" t="s">
        <v>22</v>
      </c>
      <c r="J16" s="427" t="s">
        <v>2313</v>
      </c>
      <c r="K16" s="384">
        <f t="shared" si="12"/>
        <v>6.9444444444444441E-3</v>
      </c>
      <c r="L16" s="385">
        <f t="shared" si="13"/>
        <v>0.6354166666666663</v>
      </c>
      <c r="N16" s="372">
        <v>6.5972222222221988E-2</v>
      </c>
      <c r="O16" s="369">
        <v>13</v>
      </c>
      <c r="P16" s="369">
        <v>2</v>
      </c>
      <c r="R16" s="277" t="s">
        <v>540</v>
      </c>
      <c r="S16" s="382">
        <f t="shared" si="2"/>
        <v>0.59722222222222221</v>
      </c>
      <c r="T16" s="404">
        <f t="shared" si="3"/>
        <v>0.61805555555555547</v>
      </c>
      <c r="U16" s="404">
        <f t="shared" si="4"/>
        <v>0.63541666666666663</v>
      </c>
      <c r="V16" s="404">
        <f t="shared" si="14"/>
        <v>0.63888888888888884</v>
      </c>
      <c r="W16" s="506">
        <v>0.65972222222222221</v>
      </c>
      <c r="X16" s="448" t="s">
        <v>82</v>
      </c>
      <c r="Y16" s="448" t="s">
        <v>1</v>
      </c>
      <c r="Z16" s="449" t="s">
        <v>7</v>
      </c>
      <c r="AA16" s="406">
        <v>1</v>
      </c>
      <c r="AB16" s="447">
        <v>6</v>
      </c>
      <c r="AC16" s="501">
        <f>SUM(AA16*2)*$AG$15+SUM(AA17*2)*$AG$15</f>
        <v>1.2500000000000001E-2</v>
      </c>
      <c r="AD16" s="501">
        <f>SUM(AA16*AB16)*$AG$16+SUM(AA17*AB17)*$AG$16</f>
        <v>2.8125000000000001E-2</v>
      </c>
      <c r="AE16" s="501">
        <f t="shared" si="8"/>
        <v>0.68784722222222217</v>
      </c>
      <c r="AF16" s="494" t="s">
        <v>1830</v>
      </c>
      <c r="AG16" s="302">
        <v>5.2083333333333333E-4</v>
      </c>
    </row>
    <row r="17" spans="1:33" x14ac:dyDescent="0.2">
      <c r="A17" s="369" t="s">
        <v>47</v>
      </c>
      <c r="B17" s="419" t="s">
        <v>2687</v>
      </c>
      <c r="C17" s="415">
        <f>SUM(F17-$AG$4)</f>
        <v>0.5729166666666663</v>
      </c>
      <c r="D17" s="420">
        <f t="shared" si="10"/>
        <v>0.62152777777777746</v>
      </c>
      <c r="E17" s="420">
        <f t="shared" si="11"/>
        <v>0.63194444444444409</v>
      </c>
      <c r="F17" s="415">
        <v>0.6354166666666663</v>
      </c>
      <c r="G17" s="421" t="s">
        <v>4</v>
      </c>
      <c r="H17" s="418">
        <v>6</v>
      </c>
      <c r="I17" s="419" t="s">
        <v>41</v>
      </c>
      <c r="J17" s="414" t="s">
        <v>2314</v>
      </c>
      <c r="K17" s="384">
        <f t="shared" si="12"/>
        <v>3.472222222222222E-3</v>
      </c>
      <c r="L17" s="385">
        <f t="shared" si="13"/>
        <v>0.63888888888888851</v>
      </c>
      <c r="O17" s="369">
        <v>13</v>
      </c>
      <c r="P17" s="369">
        <v>2</v>
      </c>
      <c r="R17" s="277" t="s">
        <v>541</v>
      </c>
      <c r="S17" s="382">
        <f t="shared" si="2"/>
        <v>0.59722222222222221</v>
      </c>
      <c r="T17" s="404">
        <f t="shared" si="3"/>
        <v>0.61805555555555547</v>
      </c>
      <c r="U17" s="404">
        <f t="shared" si="4"/>
        <v>0.63541666666666663</v>
      </c>
      <c r="V17" s="404">
        <f t="shared" si="14"/>
        <v>0.63888888888888884</v>
      </c>
      <c r="W17" s="506">
        <f>W16</f>
        <v>0.65972222222222221</v>
      </c>
      <c r="X17" s="448" t="s">
        <v>82</v>
      </c>
      <c r="Y17" s="448" t="s">
        <v>1</v>
      </c>
      <c r="Z17" s="449" t="s">
        <v>10</v>
      </c>
      <c r="AA17" s="406">
        <v>8</v>
      </c>
      <c r="AB17" s="447">
        <v>6</v>
      </c>
      <c r="AC17" s="502"/>
      <c r="AD17" s="502"/>
      <c r="AE17" s="501">
        <f>AE16</f>
        <v>0.68784722222222217</v>
      </c>
      <c r="AF17" s="494" t="s">
        <v>1831</v>
      </c>
      <c r="AG17" s="302">
        <v>1.0416666666666667E-3</v>
      </c>
    </row>
    <row r="18" spans="1:33" ht="15" customHeight="1" x14ac:dyDescent="0.2">
      <c r="A18" s="369" t="s">
        <v>46</v>
      </c>
      <c r="B18" s="419" t="s">
        <v>2654</v>
      </c>
      <c r="C18" s="415">
        <f>SUM(F18-$AG$4)</f>
        <v>0.57638888888888851</v>
      </c>
      <c r="D18" s="420">
        <f t="shared" si="10"/>
        <v>0.62499999999999967</v>
      </c>
      <c r="E18" s="420">
        <f t="shared" si="11"/>
        <v>0.6354166666666663</v>
      </c>
      <c r="F18" s="415">
        <v>0.63888888888888851</v>
      </c>
      <c r="G18" s="421" t="s">
        <v>15</v>
      </c>
      <c r="H18" s="418">
        <v>8</v>
      </c>
      <c r="I18" s="419" t="s">
        <v>41</v>
      </c>
      <c r="J18" s="414" t="s">
        <v>2315</v>
      </c>
      <c r="K18" s="384">
        <f t="shared" si="12"/>
        <v>6.9444444444444441E-3</v>
      </c>
      <c r="L18" s="385">
        <f t="shared" si="13"/>
        <v>0.64583333333333293</v>
      </c>
      <c r="O18" s="369">
        <v>13</v>
      </c>
      <c r="P18" s="369">
        <v>2</v>
      </c>
    </row>
    <row r="19" spans="1:33" x14ac:dyDescent="0.2">
      <c r="A19" s="369" t="s">
        <v>45</v>
      </c>
      <c r="B19" s="459" t="s">
        <v>1760</v>
      </c>
      <c r="C19" s="438">
        <f>SUM(F19-$AG$4)</f>
        <v>0.58333333333333293</v>
      </c>
      <c r="D19" s="460">
        <f t="shared" si="10"/>
        <v>0.63194444444444409</v>
      </c>
      <c r="E19" s="460">
        <f t="shared" si="11"/>
        <v>0.64236111111111072</v>
      </c>
      <c r="F19" s="438">
        <v>0.64583333333333293</v>
      </c>
      <c r="G19" s="461" t="s">
        <v>7</v>
      </c>
      <c r="H19" s="441">
        <v>5</v>
      </c>
      <c r="I19" s="459" t="s">
        <v>41</v>
      </c>
      <c r="J19" s="437" t="s">
        <v>2307</v>
      </c>
      <c r="K19" s="384">
        <f t="shared" si="12"/>
        <v>3.472222222222222E-3</v>
      </c>
      <c r="L19" s="385">
        <f t="shared" si="13"/>
        <v>0.64930555555555514</v>
      </c>
      <c r="O19" s="369">
        <v>7</v>
      </c>
      <c r="P19" s="369">
        <v>2</v>
      </c>
      <c r="AC19" s="403" t="s">
        <v>2647</v>
      </c>
    </row>
    <row r="20" spans="1:33" x14ac:dyDescent="0.2">
      <c r="B20" s="414" t="s">
        <v>1769</v>
      </c>
      <c r="C20" s="415"/>
      <c r="D20" s="416">
        <f t="shared" si="10"/>
        <v>0.6354166666666663</v>
      </c>
      <c r="E20" s="416">
        <f t="shared" si="11"/>
        <v>0.64583333333333293</v>
      </c>
      <c r="F20" s="415">
        <v>0.64930555555555514</v>
      </c>
      <c r="G20" s="417" t="s">
        <v>0</v>
      </c>
      <c r="H20" s="418">
        <v>6</v>
      </c>
      <c r="I20" s="414" t="s">
        <v>41</v>
      </c>
      <c r="J20" s="414" t="s">
        <v>2316</v>
      </c>
      <c r="K20" s="384">
        <f t="shared" si="12"/>
        <v>3.472222222222222E-3</v>
      </c>
      <c r="L20" s="385">
        <f t="shared" si="13"/>
        <v>0.65277777777777735</v>
      </c>
      <c r="O20" s="369">
        <v>7</v>
      </c>
      <c r="P20" s="369">
        <v>2</v>
      </c>
    </row>
    <row r="21" spans="1:33" x14ac:dyDescent="0.2">
      <c r="B21" s="414" t="s">
        <v>1770</v>
      </c>
      <c r="C21" s="415"/>
      <c r="D21" s="416">
        <f t="shared" si="10"/>
        <v>0.63888888888888851</v>
      </c>
      <c r="E21" s="416">
        <f t="shared" si="11"/>
        <v>0.64930555555555514</v>
      </c>
      <c r="F21" s="415">
        <v>0.65277777777777735</v>
      </c>
      <c r="G21" s="417" t="s">
        <v>23</v>
      </c>
      <c r="H21" s="418">
        <v>6</v>
      </c>
      <c r="I21" s="414" t="s">
        <v>41</v>
      </c>
      <c r="J21" s="414" t="s">
        <v>2316</v>
      </c>
      <c r="K21" s="384">
        <f t="shared" si="12"/>
        <v>3.472222222222222E-3</v>
      </c>
      <c r="L21" s="385">
        <f t="shared" si="13"/>
        <v>0.65624999999999956</v>
      </c>
      <c r="O21" s="369">
        <v>7</v>
      </c>
      <c r="P21" s="369">
        <v>2</v>
      </c>
    </row>
    <row r="22" spans="1:33" x14ac:dyDescent="0.2">
      <c r="B22" s="414" t="s">
        <v>1771</v>
      </c>
      <c r="C22" s="415"/>
      <c r="D22" s="416">
        <f t="shared" si="10"/>
        <v>0.64236111111111072</v>
      </c>
      <c r="E22" s="416">
        <f t="shared" si="11"/>
        <v>0.65277777777777735</v>
      </c>
      <c r="F22" s="415">
        <v>0.65624999999999956</v>
      </c>
      <c r="G22" s="417" t="s">
        <v>10</v>
      </c>
      <c r="H22" s="418">
        <v>6</v>
      </c>
      <c r="I22" s="414" t="s">
        <v>41</v>
      </c>
      <c r="J22" s="414" t="s">
        <v>2316</v>
      </c>
      <c r="K22" s="384">
        <f t="shared" si="12"/>
        <v>3.472222222222222E-3</v>
      </c>
      <c r="L22" s="385">
        <f t="shared" si="13"/>
        <v>0.65972222222222177</v>
      </c>
      <c r="O22" s="369">
        <v>7</v>
      </c>
      <c r="P22" s="369">
        <v>2</v>
      </c>
    </row>
    <row r="23" spans="1:33" x14ac:dyDescent="0.2">
      <c r="A23" s="509"/>
      <c r="B23" s="510" t="s">
        <v>2685</v>
      </c>
      <c r="C23" s="433"/>
      <c r="D23" s="511">
        <f t="shared" si="10"/>
        <v>0.64583333333333293</v>
      </c>
      <c r="E23" s="511">
        <f t="shared" si="11"/>
        <v>0.65624999999999956</v>
      </c>
      <c r="F23" s="433">
        <v>0.65972222222222177</v>
      </c>
      <c r="G23" s="512" t="s">
        <v>23</v>
      </c>
      <c r="H23" s="436">
        <v>4</v>
      </c>
      <c r="I23" s="510" t="s">
        <v>22</v>
      </c>
      <c r="J23" s="510" t="s">
        <v>2316</v>
      </c>
      <c r="K23" s="513">
        <f t="shared" si="12"/>
        <v>3.472222222222222E-3</v>
      </c>
      <c r="L23" s="514">
        <f t="shared" si="13"/>
        <v>0.66319444444444398</v>
      </c>
      <c r="O23" s="509">
        <v>7</v>
      </c>
      <c r="P23" s="509">
        <v>2</v>
      </c>
    </row>
    <row r="24" spans="1:33" s="509" customFormat="1" x14ac:dyDescent="0.2">
      <c r="A24" s="369"/>
      <c r="B24" s="432" t="s">
        <v>1762</v>
      </c>
      <c r="C24" s="433"/>
      <c r="D24" s="434">
        <f t="shared" si="10"/>
        <v>0.64930555555555514</v>
      </c>
      <c r="E24" s="434">
        <f t="shared" si="11"/>
        <v>0.65972222222222177</v>
      </c>
      <c r="F24" s="433">
        <v>0.66319444444444398</v>
      </c>
      <c r="G24" s="435" t="s">
        <v>0</v>
      </c>
      <c r="H24" s="436">
        <v>4</v>
      </c>
      <c r="I24" s="432" t="s">
        <v>22</v>
      </c>
      <c r="J24" s="432" t="s">
        <v>2316</v>
      </c>
      <c r="K24" s="384">
        <f t="shared" si="12"/>
        <v>3.472222222222222E-3</v>
      </c>
      <c r="L24" s="385">
        <f t="shared" si="13"/>
        <v>0.66666666666666619</v>
      </c>
      <c r="M24" s="368"/>
      <c r="N24" s="368"/>
      <c r="O24" s="369">
        <v>7</v>
      </c>
      <c r="P24" s="369">
        <v>2</v>
      </c>
      <c r="R24" s="391"/>
      <c r="S24" s="387"/>
      <c r="T24" s="387"/>
      <c r="U24" s="387"/>
      <c r="V24" s="387"/>
      <c r="W24" s="387"/>
      <c r="X24" s="391"/>
      <c r="Y24" s="389"/>
      <c r="Z24" s="391"/>
      <c r="AA24" s="391"/>
      <c r="AB24" s="391"/>
      <c r="AC24" s="515"/>
      <c r="AD24" s="515"/>
      <c r="AE24" s="515"/>
      <c r="AG24" s="516"/>
    </row>
    <row r="25" spans="1:33" x14ac:dyDescent="0.2">
      <c r="B25" s="432" t="s">
        <v>2686</v>
      </c>
      <c r="C25" s="433"/>
      <c r="D25" s="434">
        <f t="shared" si="10"/>
        <v>0.65277777777777735</v>
      </c>
      <c r="E25" s="434">
        <f t="shared" si="11"/>
        <v>0.66319444444444398</v>
      </c>
      <c r="F25" s="433">
        <v>0.66666666666666619</v>
      </c>
      <c r="G25" s="435" t="s">
        <v>15</v>
      </c>
      <c r="H25" s="436">
        <v>4</v>
      </c>
      <c r="I25" s="432" t="s">
        <v>22</v>
      </c>
      <c r="J25" s="432" t="s">
        <v>2316</v>
      </c>
      <c r="K25" s="384">
        <f t="shared" si="12"/>
        <v>3.472222222222222E-3</v>
      </c>
      <c r="L25" s="385">
        <f t="shared" si="13"/>
        <v>0.6701388888888884</v>
      </c>
      <c r="O25" s="369">
        <v>7</v>
      </c>
      <c r="P25" s="369">
        <v>2</v>
      </c>
    </row>
    <row r="26" spans="1:33" x14ac:dyDescent="0.2">
      <c r="B26" s="432" t="s">
        <v>1772</v>
      </c>
      <c r="C26" s="433"/>
      <c r="D26" s="434">
        <f t="shared" si="10"/>
        <v>0.65624999999999956</v>
      </c>
      <c r="E26" s="434">
        <f t="shared" si="11"/>
        <v>0.66666666666666619</v>
      </c>
      <c r="F26" s="433">
        <v>0.6701388888888884</v>
      </c>
      <c r="G26" s="435" t="s">
        <v>10</v>
      </c>
      <c r="H26" s="436">
        <v>4</v>
      </c>
      <c r="I26" s="432" t="s">
        <v>22</v>
      </c>
      <c r="J26" s="432" t="s">
        <v>2316</v>
      </c>
      <c r="K26" s="384">
        <f t="shared" si="12"/>
        <v>3.472222222222222E-3</v>
      </c>
      <c r="L26" s="385">
        <f t="shared" si="13"/>
        <v>0.67361111111111061</v>
      </c>
      <c r="N26" s="372">
        <v>5.9027777777777568E-2</v>
      </c>
      <c r="O26" s="369">
        <v>7</v>
      </c>
      <c r="P26" s="369">
        <v>2</v>
      </c>
    </row>
    <row r="27" spans="1:33" x14ac:dyDescent="0.2">
      <c r="B27" s="432" t="s">
        <v>1773</v>
      </c>
      <c r="C27" s="433"/>
      <c r="D27" s="434">
        <f t="shared" si="10"/>
        <v>0.65972222222222177</v>
      </c>
      <c r="E27" s="434">
        <f t="shared" si="11"/>
        <v>0.6701388888888884</v>
      </c>
      <c r="F27" s="433">
        <v>0.67361111111111061</v>
      </c>
      <c r="G27" s="435" t="s">
        <v>7</v>
      </c>
      <c r="H27" s="436">
        <v>4</v>
      </c>
      <c r="I27" s="432" t="s">
        <v>22</v>
      </c>
      <c r="J27" s="432" t="s">
        <v>2316</v>
      </c>
      <c r="K27" s="384">
        <f t="shared" si="12"/>
        <v>3.472222222222222E-3</v>
      </c>
      <c r="L27" s="385">
        <f t="shared" si="13"/>
        <v>0.67708333333333282</v>
      </c>
      <c r="N27" s="372">
        <v>5.2083333333333148E-2</v>
      </c>
      <c r="O27" s="369">
        <v>7</v>
      </c>
      <c r="P27" s="369">
        <v>2</v>
      </c>
      <c r="X27" s="390"/>
    </row>
    <row r="28" spans="1:33" ht="16" thickBot="1" x14ac:dyDescent="0.25">
      <c r="B28" s="432" t="s">
        <v>1774</v>
      </c>
      <c r="C28" s="433"/>
      <c r="D28" s="434">
        <f t="shared" si="10"/>
        <v>0.66319444444444398</v>
      </c>
      <c r="E28" s="434">
        <f t="shared" si="11"/>
        <v>0.67361111111111061</v>
      </c>
      <c r="F28" s="433">
        <v>0.67708333333333282</v>
      </c>
      <c r="G28" s="435" t="s">
        <v>4</v>
      </c>
      <c r="H28" s="436">
        <v>4</v>
      </c>
      <c r="I28" s="432" t="s">
        <v>22</v>
      </c>
      <c r="J28" s="432" t="s">
        <v>2316</v>
      </c>
      <c r="K28" s="384">
        <f t="shared" si="12"/>
        <v>3.472222222222222E-3</v>
      </c>
      <c r="L28" s="385">
        <f t="shared" si="13"/>
        <v>0.68055555555555503</v>
      </c>
      <c r="N28" s="372">
        <v>4.8611111111110938E-2</v>
      </c>
      <c r="O28" s="369">
        <v>7</v>
      </c>
      <c r="P28" s="369">
        <v>2</v>
      </c>
    </row>
    <row r="29" spans="1:33" x14ac:dyDescent="0.2">
      <c r="J29" s="375" t="s">
        <v>1859</v>
      </c>
    </row>
    <row r="30" spans="1:33" ht="16" thickBot="1" x14ac:dyDescent="0.25">
      <c r="J30" s="376">
        <f>SUM(L28-F4)</f>
        <v>0.18055555555555503</v>
      </c>
    </row>
    <row r="32" spans="1:33" s="363" customFormat="1" ht="21" x14ac:dyDescent="0.2">
      <c r="B32" s="649" t="s">
        <v>1861</v>
      </c>
      <c r="C32" s="650"/>
      <c r="D32" s="650"/>
      <c r="E32" s="650"/>
      <c r="F32" s="650"/>
      <c r="G32" s="650"/>
      <c r="H32" s="650"/>
      <c r="I32" s="650"/>
      <c r="J32" s="651"/>
      <c r="K32" s="377"/>
      <c r="L32" s="377"/>
      <c r="M32" s="378"/>
      <c r="N32" s="378"/>
      <c r="R32" s="652" t="s">
        <v>1861</v>
      </c>
      <c r="S32" s="653"/>
      <c r="T32" s="653"/>
      <c r="U32" s="653"/>
      <c r="V32" s="653"/>
      <c r="W32" s="653"/>
      <c r="X32" s="653"/>
      <c r="Y32" s="653"/>
      <c r="Z32" s="654"/>
      <c r="AA32" s="402"/>
      <c r="AB32" s="402"/>
      <c r="AC32" s="403"/>
      <c r="AD32" s="403"/>
      <c r="AE32" s="403"/>
      <c r="AF32" s="369"/>
      <c r="AG32" s="379"/>
    </row>
    <row r="33" spans="1:34" x14ac:dyDescent="0.2">
      <c r="B33" s="364" t="s">
        <v>534</v>
      </c>
      <c r="C33" s="365" t="s">
        <v>1851</v>
      </c>
      <c r="D33" s="365" t="s">
        <v>1852</v>
      </c>
      <c r="E33" s="365" t="s">
        <v>1853</v>
      </c>
      <c r="F33" s="365" t="s">
        <v>1854</v>
      </c>
      <c r="G33" s="366" t="s">
        <v>131</v>
      </c>
      <c r="H33" s="406" t="s">
        <v>535</v>
      </c>
      <c r="I33" s="364" t="s">
        <v>20</v>
      </c>
      <c r="J33" s="364" t="s">
        <v>60</v>
      </c>
      <c r="K33" s="367" t="s">
        <v>1711</v>
      </c>
      <c r="L33" s="367" t="s">
        <v>1712</v>
      </c>
      <c r="M33" s="368" t="s">
        <v>1855</v>
      </c>
      <c r="R33" s="135" t="s">
        <v>534</v>
      </c>
      <c r="S33" s="382" t="s">
        <v>1851</v>
      </c>
      <c r="T33" s="382" t="s">
        <v>1852</v>
      </c>
      <c r="U33" s="382" t="s">
        <v>1853</v>
      </c>
      <c r="V33" s="382" t="s">
        <v>1856</v>
      </c>
      <c r="W33" s="382" t="s">
        <v>1854</v>
      </c>
      <c r="X33" s="135" t="s">
        <v>20</v>
      </c>
      <c r="Y33" s="171" t="s">
        <v>60</v>
      </c>
      <c r="Z33" s="135" t="s">
        <v>131</v>
      </c>
      <c r="AA33" s="406" t="s">
        <v>535</v>
      </c>
      <c r="AB33" s="129" t="s">
        <v>548</v>
      </c>
    </row>
    <row r="34" spans="1:34" x14ac:dyDescent="0.2">
      <c r="B34" s="462" t="s">
        <v>1763</v>
      </c>
      <c r="C34" s="463">
        <f t="shared" ref="C34:C45" si="15">SUM(F34-$AG$4)</f>
        <v>0.4375</v>
      </c>
      <c r="D34" s="464">
        <f t="shared" ref="D34" si="16">SUM(F34-$AG$9)</f>
        <v>0.4861111111111111</v>
      </c>
      <c r="E34" s="464">
        <f t="shared" ref="E34:E43" si="17">SUM(F34-$AG$11)</f>
        <v>0.49652777777777779</v>
      </c>
      <c r="F34" s="463">
        <v>0.5</v>
      </c>
      <c r="G34" s="465" t="s">
        <v>23</v>
      </c>
      <c r="H34" s="466">
        <v>7</v>
      </c>
      <c r="I34" s="462" t="s">
        <v>40</v>
      </c>
      <c r="J34" s="467" t="s">
        <v>2308</v>
      </c>
      <c r="K34" s="384">
        <f t="shared" ref="K34:K42" si="18">SUM(LEFT(J34,1)*$AG$5)</f>
        <v>6.9444444444444441E-3</v>
      </c>
      <c r="L34" s="385">
        <f>SUM(F34+K34+M34)</f>
        <v>0.50694444444444442</v>
      </c>
      <c r="M34" s="372"/>
      <c r="N34" s="372"/>
      <c r="O34" s="369">
        <v>7</v>
      </c>
      <c r="P34" s="369">
        <v>2</v>
      </c>
      <c r="R34" s="381" t="s">
        <v>542</v>
      </c>
      <c r="S34" s="382">
        <f t="shared" ref="S34:S44" si="19">SUM(W34-$AG$4)</f>
        <v>0.4375</v>
      </c>
      <c r="T34" s="404">
        <f t="shared" ref="T34:T44" si="20">SUM(U34-$AG$10)</f>
        <v>0.45416666666666666</v>
      </c>
      <c r="U34" s="404">
        <f t="shared" ref="U34:U44" si="21">SUM(V34-$AG$11)</f>
        <v>0.47152777777777777</v>
      </c>
      <c r="V34" s="383">
        <f>SUM(W34-AC34)</f>
        <v>0.47499999999999998</v>
      </c>
      <c r="W34" s="382">
        <v>0.5</v>
      </c>
      <c r="X34" s="381" t="s">
        <v>82</v>
      </c>
      <c r="Y34" s="177" t="s">
        <v>1</v>
      </c>
      <c r="Z34" s="381" t="s">
        <v>4</v>
      </c>
      <c r="AA34" s="406">
        <v>12</v>
      </c>
      <c r="AB34" s="129">
        <v>3</v>
      </c>
      <c r="AC34" s="490">
        <f>SUM(AA34*4)*$AG$16</f>
        <v>2.5000000000000001E-2</v>
      </c>
      <c r="AD34" s="490">
        <f>SUM(AA34*AB34)*$AG$16</f>
        <v>1.8749999999999999E-2</v>
      </c>
      <c r="AE34" s="490">
        <f>SUM(W34+AD34)</f>
        <v>0.51875000000000004</v>
      </c>
    </row>
    <row r="35" spans="1:34" x14ac:dyDescent="0.2">
      <c r="B35" s="462" t="s">
        <v>1764</v>
      </c>
      <c r="C35" s="463">
        <f t="shared" si="15"/>
        <v>0.44444444444444442</v>
      </c>
      <c r="D35" s="464">
        <f t="shared" ref="D35:D43" si="22">SUM(F35-$AG$9)</f>
        <v>0.49305555555555552</v>
      </c>
      <c r="E35" s="464">
        <f t="shared" si="17"/>
        <v>0.50347222222222221</v>
      </c>
      <c r="F35" s="463">
        <f>L34</f>
        <v>0.50694444444444442</v>
      </c>
      <c r="G35" s="465" t="s">
        <v>7</v>
      </c>
      <c r="H35" s="466">
        <v>7</v>
      </c>
      <c r="I35" s="462" t="s">
        <v>40</v>
      </c>
      <c r="J35" s="467" t="s">
        <v>2308</v>
      </c>
      <c r="K35" s="384">
        <f t="shared" si="18"/>
        <v>6.9444444444444441E-3</v>
      </c>
      <c r="L35" s="385">
        <f t="shared" ref="L35:L43" si="23">SUM(F35+K35+M35)</f>
        <v>0.51388888888888884</v>
      </c>
      <c r="M35" s="372"/>
      <c r="N35" s="372"/>
      <c r="O35" s="369">
        <v>7</v>
      </c>
      <c r="P35" s="369">
        <v>2</v>
      </c>
      <c r="R35" s="381" t="s">
        <v>18</v>
      </c>
      <c r="S35" s="382">
        <f t="shared" si="19"/>
        <v>0.4375</v>
      </c>
      <c r="T35" s="404">
        <f t="shared" si="20"/>
        <v>0.44791666666666669</v>
      </c>
      <c r="U35" s="404">
        <f t="shared" si="21"/>
        <v>0.46527777777777779</v>
      </c>
      <c r="V35" s="383">
        <f t="shared" ref="V35:V43" si="24">SUM(W35-AC35)</f>
        <v>0.46875</v>
      </c>
      <c r="W35" s="382">
        <v>0.5</v>
      </c>
      <c r="X35" s="381" t="s">
        <v>84</v>
      </c>
      <c r="Y35" s="177" t="s">
        <v>1</v>
      </c>
      <c r="Z35" s="381" t="s">
        <v>0</v>
      </c>
      <c r="AA35" s="406">
        <v>6</v>
      </c>
      <c r="AB35" s="129">
        <v>8</v>
      </c>
      <c r="AC35" s="501">
        <f>$AG$14</f>
        <v>3.125E-2</v>
      </c>
      <c r="AD35" s="501" cm="1">
        <f t="array" ref="AD35">SUM(AA35:AA36*AB35)*$AG$17</f>
        <v>7.4999999999999997E-2</v>
      </c>
      <c r="AE35" s="501">
        <f t="shared" ref="AE35" si="25">SUM(W35+AD35)</f>
        <v>0.57499999999999996</v>
      </c>
      <c r="AG35" s="500"/>
    </row>
    <row r="36" spans="1:34" x14ac:dyDescent="0.2">
      <c r="B36" s="462" t="s">
        <v>1765</v>
      </c>
      <c r="C36" s="463">
        <f t="shared" si="15"/>
        <v>0.45138888888888884</v>
      </c>
      <c r="D36" s="464">
        <f t="shared" si="22"/>
        <v>0.49999999999999994</v>
      </c>
      <c r="E36" s="464">
        <f t="shared" si="17"/>
        <v>0.51041666666666663</v>
      </c>
      <c r="F36" s="463">
        <f t="shared" ref="F36:F60" si="26">L35</f>
        <v>0.51388888888888884</v>
      </c>
      <c r="G36" s="465" t="s">
        <v>0</v>
      </c>
      <c r="H36" s="466">
        <v>8</v>
      </c>
      <c r="I36" s="462" t="s">
        <v>40</v>
      </c>
      <c r="J36" s="467" t="s">
        <v>2308</v>
      </c>
      <c r="K36" s="384">
        <f t="shared" si="18"/>
        <v>6.9444444444444441E-3</v>
      </c>
      <c r="L36" s="385">
        <f t="shared" si="23"/>
        <v>0.52777777777777768</v>
      </c>
      <c r="M36" s="372">
        <v>6.9444444444444441E-3</v>
      </c>
      <c r="N36" s="372"/>
      <c r="O36" s="369">
        <v>7</v>
      </c>
      <c r="P36" s="369">
        <v>2</v>
      </c>
      <c r="R36" s="381" t="s">
        <v>543</v>
      </c>
      <c r="S36" s="382">
        <f t="shared" si="19"/>
        <v>0.4375</v>
      </c>
      <c r="T36" s="404">
        <f t="shared" si="20"/>
        <v>0.44791666666666669</v>
      </c>
      <c r="U36" s="404">
        <f t="shared" si="21"/>
        <v>0.46527777777777779</v>
      </c>
      <c r="V36" s="383">
        <f>V35</f>
        <v>0.46875</v>
      </c>
      <c r="W36" s="382">
        <v>0.5</v>
      </c>
      <c r="X36" s="381" t="s">
        <v>84</v>
      </c>
      <c r="Y36" s="177" t="s">
        <v>1</v>
      </c>
      <c r="Z36" s="381" t="s">
        <v>23</v>
      </c>
      <c r="AA36" s="406">
        <v>3</v>
      </c>
      <c r="AB36" s="129">
        <v>8</v>
      </c>
      <c r="AC36" s="501"/>
      <c r="AD36" s="501"/>
      <c r="AE36" s="501">
        <f>AE35</f>
        <v>0.57499999999999996</v>
      </c>
      <c r="AG36" s="500"/>
    </row>
    <row r="37" spans="1:34" x14ac:dyDescent="0.2">
      <c r="B37" s="462" t="s">
        <v>1766</v>
      </c>
      <c r="C37" s="463">
        <f t="shared" si="15"/>
        <v>0.46527777777777768</v>
      </c>
      <c r="D37" s="464">
        <f t="shared" si="22"/>
        <v>0.51388888888888884</v>
      </c>
      <c r="E37" s="464">
        <f t="shared" si="17"/>
        <v>0.52430555555555547</v>
      </c>
      <c r="F37" s="463">
        <f t="shared" si="26"/>
        <v>0.52777777777777768</v>
      </c>
      <c r="G37" s="465" t="s">
        <v>10</v>
      </c>
      <c r="H37" s="466">
        <v>13</v>
      </c>
      <c r="I37" s="462" t="s">
        <v>1862</v>
      </c>
      <c r="J37" s="467" t="s">
        <v>2310</v>
      </c>
      <c r="K37" s="384">
        <f t="shared" si="18"/>
        <v>1.3888888888888888E-2</v>
      </c>
      <c r="L37" s="385">
        <f t="shared" si="23"/>
        <v>0.54166666666666652</v>
      </c>
      <c r="M37" s="372"/>
      <c r="N37" s="372"/>
      <c r="O37" s="369">
        <v>7</v>
      </c>
      <c r="P37" s="369">
        <v>2</v>
      </c>
      <c r="R37" s="381" t="s">
        <v>544</v>
      </c>
      <c r="S37" s="382">
        <f t="shared" si="19"/>
        <v>0.42708333333333331</v>
      </c>
      <c r="T37" s="404">
        <f t="shared" si="20"/>
        <v>0.46180555555555558</v>
      </c>
      <c r="U37" s="404">
        <f t="shared" si="21"/>
        <v>0.47916666666666669</v>
      </c>
      <c r="V37" s="383">
        <f t="shared" si="24"/>
        <v>0.4826388888888889</v>
      </c>
      <c r="W37" s="382">
        <v>0.48958333333333331</v>
      </c>
      <c r="X37" s="381" t="s">
        <v>83</v>
      </c>
      <c r="Y37" s="177" t="s">
        <v>1</v>
      </c>
      <c r="Z37" s="381" t="s">
        <v>15</v>
      </c>
      <c r="AA37" s="406">
        <v>5</v>
      </c>
      <c r="AB37" s="129">
        <v>3</v>
      </c>
      <c r="AC37" s="490">
        <f>SUM(AA37*2)*$AG$15</f>
        <v>6.9444444444444449E-3</v>
      </c>
      <c r="AD37" s="490">
        <f>SUM(AA37*AB37)*$AG$15</f>
        <v>1.0416666666666668E-2</v>
      </c>
      <c r="AE37" s="490">
        <f t="shared" ref="AE37" si="27">SUM(W37+AD37)</f>
        <v>0.5</v>
      </c>
      <c r="AG37" s="500"/>
    </row>
    <row r="38" spans="1:34" x14ac:dyDescent="0.2">
      <c r="B38" s="442" t="s">
        <v>1767</v>
      </c>
      <c r="C38" s="443">
        <f t="shared" si="15"/>
        <v>0.47916666666666652</v>
      </c>
      <c r="D38" s="429">
        <f t="shared" si="22"/>
        <v>0.52777777777777768</v>
      </c>
      <c r="E38" s="429">
        <f t="shared" si="17"/>
        <v>0.53819444444444431</v>
      </c>
      <c r="F38" s="443">
        <f t="shared" si="26"/>
        <v>0.54166666666666652</v>
      </c>
      <c r="G38" s="444" t="s">
        <v>4</v>
      </c>
      <c r="H38" s="431">
        <v>24</v>
      </c>
      <c r="I38" s="442" t="s">
        <v>39</v>
      </c>
      <c r="J38" s="427" t="s">
        <v>2311</v>
      </c>
      <c r="K38" s="384">
        <f t="shared" si="18"/>
        <v>1.0416666666666666E-2</v>
      </c>
      <c r="L38" s="385">
        <f t="shared" si="23"/>
        <v>0.55208333333333315</v>
      </c>
      <c r="O38" s="369">
        <v>7</v>
      </c>
      <c r="P38" s="369">
        <v>2</v>
      </c>
      <c r="R38" s="381" t="s">
        <v>545</v>
      </c>
      <c r="S38" s="382">
        <f t="shared" si="19"/>
        <v>0.52083333333333337</v>
      </c>
      <c r="T38" s="404">
        <f t="shared" si="20"/>
        <v>0.54166666666666663</v>
      </c>
      <c r="U38" s="404">
        <f t="shared" si="21"/>
        <v>0.55902777777777779</v>
      </c>
      <c r="V38" s="383">
        <f t="shared" si="24"/>
        <v>0.5625</v>
      </c>
      <c r="W38" s="382">
        <v>0.58333333333333337</v>
      </c>
      <c r="X38" s="381" t="s">
        <v>86</v>
      </c>
      <c r="Y38" s="177" t="s">
        <v>1</v>
      </c>
      <c r="Z38" s="381" t="s">
        <v>7</v>
      </c>
      <c r="AA38" s="406">
        <v>2</v>
      </c>
      <c r="AB38" s="129">
        <v>6</v>
      </c>
      <c r="AC38" s="503" cm="1">
        <f t="array" ref="AC38">SUM(AA38:AA40*2)*AG17</f>
        <v>2.0833333333333332E-2</v>
      </c>
      <c r="AD38" s="503" cm="1">
        <f t="array" ref="AD38">SUM(AA38:AA40*AB38)*AG17</f>
        <v>6.25E-2</v>
      </c>
      <c r="AE38" s="503">
        <f>SUM(W38+AD38)</f>
        <v>0.64583333333333337</v>
      </c>
      <c r="AG38" s="500"/>
    </row>
    <row r="39" spans="1:34" x14ac:dyDescent="0.2">
      <c r="B39" s="442" t="s">
        <v>1768</v>
      </c>
      <c r="C39" s="443">
        <f t="shared" si="15"/>
        <v>0.48958333333333315</v>
      </c>
      <c r="D39" s="429">
        <f t="shared" si="22"/>
        <v>0.53819444444444431</v>
      </c>
      <c r="E39" s="429">
        <f t="shared" si="17"/>
        <v>0.54861111111111094</v>
      </c>
      <c r="F39" s="443">
        <f t="shared" si="26"/>
        <v>0.55208333333333315</v>
      </c>
      <c r="G39" s="444" t="s">
        <v>10</v>
      </c>
      <c r="H39" s="431">
        <v>23</v>
      </c>
      <c r="I39" s="442" t="s">
        <v>39</v>
      </c>
      <c r="J39" s="427" t="s">
        <v>2311</v>
      </c>
      <c r="K39" s="384">
        <f t="shared" si="18"/>
        <v>1.0416666666666666E-2</v>
      </c>
      <c r="L39" s="385">
        <f t="shared" si="23"/>
        <v>0.56249999999999978</v>
      </c>
      <c r="M39" s="372"/>
      <c r="N39" s="372"/>
      <c r="O39" s="369">
        <v>7</v>
      </c>
      <c r="P39" s="369">
        <v>2</v>
      </c>
      <c r="R39" s="381" t="s">
        <v>16</v>
      </c>
      <c r="S39" s="382">
        <f t="shared" si="19"/>
        <v>0.52083333333333337</v>
      </c>
      <c r="T39" s="404">
        <f t="shared" si="20"/>
        <v>0.54166666666666663</v>
      </c>
      <c r="U39" s="404">
        <f t="shared" si="21"/>
        <v>0.55902777777777779</v>
      </c>
      <c r="V39" s="383">
        <f>V38</f>
        <v>0.5625</v>
      </c>
      <c r="W39" s="382">
        <f>W38</f>
        <v>0.58333333333333337</v>
      </c>
      <c r="X39" s="381" t="s">
        <v>86</v>
      </c>
      <c r="Y39" s="177" t="s">
        <v>1</v>
      </c>
      <c r="Z39" s="381" t="s">
        <v>10</v>
      </c>
      <c r="AA39" s="406">
        <v>5</v>
      </c>
      <c r="AB39" s="129">
        <v>6</v>
      </c>
      <c r="AC39" s="503"/>
      <c r="AD39" s="503"/>
      <c r="AE39" s="503">
        <f>AE38</f>
        <v>0.64583333333333337</v>
      </c>
      <c r="AG39" s="500"/>
    </row>
    <row r="40" spans="1:34" ht="15" customHeight="1" x14ac:dyDescent="0.2">
      <c r="B40" s="442" t="s">
        <v>1775</v>
      </c>
      <c r="C40" s="443">
        <f t="shared" si="15"/>
        <v>0.49999999999999978</v>
      </c>
      <c r="D40" s="429">
        <f t="shared" si="22"/>
        <v>0.54861111111111094</v>
      </c>
      <c r="E40" s="429">
        <f t="shared" si="17"/>
        <v>0.55902777777777757</v>
      </c>
      <c r="F40" s="443">
        <f t="shared" si="26"/>
        <v>0.56249999999999978</v>
      </c>
      <c r="G40" s="444" t="s">
        <v>7</v>
      </c>
      <c r="H40" s="431">
        <v>24</v>
      </c>
      <c r="I40" s="442" t="s">
        <v>39</v>
      </c>
      <c r="J40" s="427" t="s">
        <v>2311</v>
      </c>
      <c r="K40" s="384">
        <f t="shared" si="18"/>
        <v>1.0416666666666666E-2</v>
      </c>
      <c r="L40" s="385">
        <f t="shared" si="23"/>
        <v>0.57291666666666641</v>
      </c>
      <c r="O40" s="369">
        <v>7</v>
      </c>
      <c r="P40" s="369">
        <v>2</v>
      </c>
      <c r="R40" s="381" t="s">
        <v>546</v>
      </c>
      <c r="S40" s="382">
        <f t="shared" si="19"/>
        <v>0.52083333333333337</v>
      </c>
      <c r="T40" s="404">
        <f t="shared" si="20"/>
        <v>0.54166666666666663</v>
      </c>
      <c r="U40" s="404">
        <f t="shared" si="21"/>
        <v>0.55902777777777779</v>
      </c>
      <c r="V40" s="383">
        <f>V38</f>
        <v>0.5625</v>
      </c>
      <c r="W40" s="382">
        <f>W38</f>
        <v>0.58333333333333337</v>
      </c>
      <c r="X40" s="381" t="s">
        <v>86</v>
      </c>
      <c r="Y40" s="177" t="s">
        <v>1</v>
      </c>
      <c r="Z40" s="381" t="s">
        <v>23</v>
      </c>
      <c r="AA40" s="406">
        <v>3</v>
      </c>
      <c r="AB40" s="129">
        <v>6</v>
      </c>
      <c r="AC40" s="503"/>
      <c r="AD40" s="503"/>
      <c r="AE40" s="503">
        <f>AE38</f>
        <v>0.64583333333333337</v>
      </c>
    </row>
    <row r="41" spans="1:34" ht="15" customHeight="1" x14ac:dyDescent="0.2">
      <c r="B41" s="442" t="s">
        <v>1776</v>
      </c>
      <c r="C41" s="443">
        <f t="shared" si="15"/>
        <v>0.51041666666666641</v>
      </c>
      <c r="D41" s="429">
        <f t="shared" si="22"/>
        <v>0.55902777777777757</v>
      </c>
      <c r="E41" s="429">
        <f t="shared" si="17"/>
        <v>0.5694444444444442</v>
      </c>
      <c r="F41" s="443">
        <f t="shared" si="26"/>
        <v>0.57291666666666641</v>
      </c>
      <c r="G41" s="444" t="s">
        <v>23</v>
      </c>
      <c r="H41" s="431">
        <v>21</v>
      </c>
      <c r="I41" s="442" t="s">
        <v>39</v>
      </c>
      <c r="J41" s="427" t="s">
        <v>2311</v>
      </c>
      <c r="K41" s="384">
        <f t="shared" si="18"/>
        <v>1.0416666666666666E-2</v>
      </c>
      <c r="L41" s="385">
        <f t="shared" si="23"/>
        <v>0.58333333333333304</v>
      </c>
      <c r="O41" s="369">
        <v>7</v>
      </c>
      <c r="P41" s="369">
        <v>2</v>
      </c>
      <c r="R41" s="381" t="s">
        <v>13</v>
      </c>
      <c r="S41" s="382">
        <f t="shared" si="19"/>
        <v>0.54166666666666663</v>
      </c>
      <c r="T41" s="404">
        <f t="shared" si="20"/>
        <v>0.55208333333333326</v>
      </c>
      <c r="U41" s="404">
        <f t="shared" si="21"/>
        <v>0.56944444444444442</v>
      </c>
      <c r="V41" s="383">
        <f>SUM(W41-AC41)</f>
        <v>0.57291666666666663</v>
      </c>
      <c r="W41" s="382">
        <v>0.60416666666666663</v>
      </c>
      <c r="X41" s="381" t="s">
        <v>84</v>
      </c>
      <c r="Y41" s="177" t="s">
        <v>1</v>
      </c>
      <c r="Z41" s="381" t="s">
        <v>10</v>
      </c>
      <c r="AA41" s="406">
        <v>3</v>
      </c>
      <c r="AB41" s="129">
        <v>8</v>
      </c>
      <c r="AC41" s="501">
        <f>$AG$14</f>
        <v>3.125E-2</v>
      </c>
      <c r="AD41" s="501" cm="1">
        <f t="array" ref="AD41">SUM(AA41:AA42*AB41)*$AG$17</f>
        <v>4.1666666666666664E-2</v>
      </c>
      <c r="AE41" s="501">
        <f t="shared" ref="AE41" si="28">SUM(W41+AD41)</f>
        <v>0.64583333333333326</v>
      </c>
      <c r="AG41" s="500"/>
    </row>
    <row r="42" spans="1:34" x14ac:dyDescent="0.2">
      <c r="B42" s="442" t="s">
        <v>1777</v>
      </c>
      <c r="C42" s="443">
        <f t="shared" si="15"/>
        <v>0.52083333333333304</v>
      </c>
      <c r="D42" s="429">
        <f t="shared" si="22"/>
        <v>0.5694444444444442</v>
      </c>
      <c r="E42" s="429">
        <f t="shared" si="17"/>
        <v>0.57986111111111083</v>
      </c>
      <c r="F42" s="443">
        <f t="shared" si="26"/>
        <v>0.58333333333333304</v>
      </c>
      <c r="G42" s="444" t="s">
        <v>0</v>
      </c>
      <c r="H42" s="431">
        <v>13</v>
      </c>
      <c r="I42" s="442" t="s">
        <v>39</v>
      </c>
      <c r="J42" s="427" t="s">
        <v>2308</v>
      </c>
      <c r="K42" s="384">
        <f t="shared" si="18"/>
        <v>6.9444444444444441E-3</v>
      </c>
      <c r="L42" s="385">
        <f t="shared" si="23"/>
        <v>0.59027777777777746</v>
      </c>
      <c r="O42" s="369">
        <v>7</v>
      </c>
      <c r="P42" s="369">
        <v>2</v>
      </c>
      <c r="R42" s="381" t="s">
        <v>11</v>
      </c>
      <c r="S42" s="382">
        <f t="shared" si="19"/>
        <v>0.54166666666666663</v>
      </c>
      <c r="T42" s="404">
        <f t="shared" si="20"/>
        <v>0.55208333333333326</v>
      </c>
      <c r="U42" s="404">
        <f t="shared" si="21"/>
        <v>0.56944444444444442</v>
      </c>
      <c r="V42" s="383">
        <f>V41</f>
        <v>0.57291666666666663</v>
      </c>
      <c r="W42" s="382">
        <v>0.60416666666666663</v>
      </c>
      <c r="X42" s="381" t="s">
        <v>84</v>
      </c>
      <c r="Y42" s="177" t="s">
        <v>1</v>
      </c>
      <c r="Z42" s="381" t="s">
        <v>7</v>
      </c>
      <c r="AA42" s="406">
        <v>2</v>
      </c>
      <c r="AB42" s="129">
        <v>8</v>
      </c>
      <c r="AC42" s="501"/>
      <c r="AD42" s="501"/>
      <c r="AE42" s="501">
        <f>AE41</f>
        <v>0.64583333333333326</v>
      </c>
      <c r="AG42" s="500"/>
    </row>
    <row r="43" spans="1:34" x14ac:dyDescent="0.2">
      <c r="B43" s="399" t="s">
        <v>1778</v>
      </c>
      <c r="C43" s="400">
        <f t="shared" si="15"/>
        <v>0.52777777777777746</v>
      </c>
      <c r="D43" s="383">
        <f t="shared" si="22"/>
        <v>0.57638888888888862</v>
      </c>
      <c r="E43" s="383">
        <f t="shared" si="17"/>
        <v>0.58680555555555525</v>
      </c>
      <c r="F43" s="400">
        <f t="shared" si="26"/>
        <v>0.59027777777777746</v>
      </c>
      <c r="G43" s="451" t="s">
        <v>2656</v>
      </c>
      <c r="H43" s="406">
        <v>8</v>
      </c>
      <c r="I43" s="399" t="s">
        <v>42</v>
      </c>
      <c r="J43" s="437" t="s">
        <v>2307</v>
      </c>
      <c r="K43" s="384">
        <f>SUM(LEFT(J43,1)*$AG$7)</f>
        <v>5.208333333333333E-3</v>
      </c>
      <c r="L43" s="385">
        <f t="shared" si="23"/>
        <v>0.59548611111111083</v>
      </c>
      <c r="M43" s="372"/>
      <c r="N43" s="372"/>
      <c r="O43" s="369">
        <v>7</v>
      </c>
      <c r="P43" s="369">
        <v>2</v>
      </c>
      <c r="R43" s="381" t="s">
        <v>9</v>
      </c>
      <c r="S43" s="382">
        <f t="shared" si="19"/>
        <v>0.5625</v>
      </c>
      <c r="T43" s="404">
        <f t="shared" si="20"/>
        <v>0.58749999999999991</v>
      </c>
      <c r="U43" s="404">
        <f t="shared" si="21"/>
        <v>0.60486111111111107</v>
      </c>
      <c r="V43" s="383">
        <f t="shared" si="24"/>
        <v>0.60833333333333328</v>
      </c>
      <c r="W43" s="365">
        <v>0.625</v>
      </c>
      <c r="X43" s="445" t="s">
        <v>82</v>
      </c>
      <c r="Y43" s="177" t="s">
        <v>1</v>
      </c>
      <c r="Z43" s="445" t="s">
        <v>23</v>
      </c>
      <c r="AA43" s="406">
        <v>3</v>
      </c>
      <c r="AB43" s="129">
        <v>6</v>
      </c>
      <c r="AC43" s="504">
        <f>SUM(AA43*2)*$AG$17+SUM(AA44*2)*$AG$17</f>
        <v>1.6666666666666666E-2</v>
      </c>
      <c r="AD43" s="504">
        <f>SUM(AA43*AB43)*$AG$17+SUM(AA44*AB44)*$AG$17</f>
        <v>0.05</v>
      </c>
      <c r="AE43" s="504">
        <f>SUM(W43+AD43)</f>
        <v>0.67500000000000004</v>
      </c>
      <c r="AG43" s="500"/>
    </row>
    <row r="44" spans="1:34" s="373" customFormat="1" x14ac:dyDescent="0.2">
      <c r="A44" s="369"/>
      <c r="B44" s="399" t="s">
        <v>1779</v>
      </c>
      <c r="C44" s="400">
        <f t="shared" si="15"/>
        <v>0.53298611111111083</v>
      </c>
      <c r="D44" s="383">
        <f t="shared" ref="D44:D60" si="29">SUM(F44-$AG$9)</f>
        <v>0.58159722222222199</v>
      </c>
      <c r="E44" s="383">
        <f t="shared" ref="E44:E60" si="30">SUM(F44-$AG$11)</f>
        <v>0.59201388888888862</v>
      </c>
      <c r="F44" s="400">
        <f t="shared" si="26"/>
        <v>0.59548611111111083</v>
      </c>
      <c r="G44" s="401" t="s">
        <v>2657</v>
      </c>
      <c r="H44" s="406">
        <v>10</v>
      </c>
      <c r="I44" s="399" t="s">
        <v>42</v>
      </c>
      <c r="J44" s="437" t="s">
        <v>2307</v>
      </c>
      <c r="K44" s="384">
        <f>SUM(LEFT(J44,1)*$AG$7)</f>
        <v>5.208333333333333E-3</v>
      </c>
      <c r="L44" s="385">
        <f t="shared" ref="L44:L60" si="31">SUM(F44+K44+M44)</f>
        <v>0.6006944444444442</v>
      </c>
      <c r="M44" s="372"/>
      <c r="N44" s="372"/>
      <c r="O44" s="369">
        <v>7</v>
      </c>
      <c r="P44" s="369">
        <v>2</v>
      </c>
      <c r="Q44" s="369"/>
      <c r="R44" s="381" t="s">
        <v>6</v>
      </c>
      <c r="S44" s="382">
        <f t="shared" si="19"/>
        <v>0.5625</v>
      </c>
      <c r="T44" s="404">
        <f t="shared" si="20"/>
        <v>0.58749999999999991</v>
      </c>
      <c r="U44" s="404">
        <f t="shared" si="21"/>
        <v>0.60486111111111107</v>
      </c>
      <c r="V44" s="383">
        <f>V43</f>
        <v>0.60833333333333328</v>
      </c>
      <c r="W44" s="365">
        <f>W43</f>
        <v>0.625</v>
      </c>
      <c r="X44" s="445" t="s">
        <v>82</v>
      </c>
      <c r="Y44" s="177" t="s">
        <v>1</v>
      </c>
      <c r="Z44" s="445" t="s">
        <v>0</v>
      </c>
      <c r="AA44" s="406">
        <v>5</v>
      </c>
      <c r="AB44" s="129">
        <v>6</v>
      </c>
      <c r="AC44" s="504"/>
      <c r="AD44" s="504"/>
      <c r="AE44" s="504">
        <f>AE43</f>
        <v>0.67500000000000004</v>
      </c>
      <c r="AF44" s="369"/>
      <c r="AG44" s="500"/>
      <c r="AH44" s="369"/>
    </row>
    <row r="45" spans="1:34" s="373" customFormat="1" x14ac:dyDescent="0.2">
      <c r="A45" s="369"/>
      <c r="B45" s="399" t="s">
        <v>1780</v>
      </c>
      <c r="C45" s="400">
        <f t="shared" si="15"/>
        <v>0.5381944444444442</v>
      </c>
      <c r="D45" s="383">
        <f t="shared" si="29"/>
        <v>0.58680555555555536</v>
      </c>
      <c r="E45" s="383">
        <f t="shared" si="30"/>
        <v>0.59722222222222199</v>
      </c>
      <c r="F45" s="400">
        <f t="shared" si="26"/>
        <v>0.6006944444444442</v>
      </c>
      <c r="G45" s="451" t="s">
        <v>2658</v>
      </c>
      <c r="H45" s="406">
        <v>5</v>
      </c>
      <c r="I45" s="399" t="s">
        <v>42</v>
      </c>
      <c r="J45" s="437" t="s">
        <v>2307</v>
      </c>
      <c r="K45" s="384">
        <f>SUM(LEFT(J45,1)*$AG$7)</f>
        <v>5.208333333333333E-3</v>
      </c>
      <c r="L45" s="385">
        <f t="shared" si="31"/>
        <v>0.60590277777777757</v>
      </c>
      <c r="M45" s="372"/>
      <c r="N45" s="372"/>
      <c r="O45" s="369">
        <v>7</v>
      </c>
      <c r="P45" s="369">
        <v>2</v>
      </c>
      <c r="Q45" s="369"/>
      <c r="AC45" s="492"/>
      <c r="AD45" s="492"/>
      <c r="AE45" s="492"/>
      <c r="AF45" s="369"/>
      <c r="AG45" s="379"/>
    </row>
    <row r="46" spans="1:34" s="373" customFormat="1" x14ac:dyDescent="0.2">
      <c r="A46" s="369"/>
      <c r="B46" s="468" t="s">
        <v>1781</v>
      </c>
      <c r="C46" s="469">
        <f t="shared" ref="C46:C50" si="32">SUM(F46-$AG$4)</f>
        <v>0.54340277777777757</v>
      </c>
      <c r="D46" s="470">
        <f t="shared" si="29"/>
        <v>0.59201388888888873</v>
      </c>
      <c r="E46" s="470">
        <f t="shared" si="30"/>
        <v>0.60243055555555536</v>
      </c>
      <c r="F46" s="469">
        <f t="shared" si="26"/>
        <v>0.60590277777777757</v>
      </c>
      <c r="G46" s="471" t="s">
        <v>23</v>
      </c>
      <c r="H46" s="472">
        <v>2</v>
      </c>
      <c r="I46" s="468" t="s">
        <v>24</v>
      </c>
      <c r="J46" s="473" t="s">
        <v>2307</v>
      </c>
      <c r="K46" s="384">
        <f t="shared" ref="K46:K60" si="33">SUM(LEFT(J46,1)*$AG$5)</f>
        <v>3.472222222222222E-3</v>
      </c>
      <c r="L46" s="385">
        <f t="shared" si="31"/>
        <v>0.6163194444444442</v>
      </c>
      <c r="M46" s="372">
        <v>6.9444444444444441E-3</v>
      </c>
      <c r="N46" s="372"/>
      <c r="O46" s="369">
        <v>16</v>
      </c>
      <c r="P46" s="369">
        <v>2</v>
      </c>
      <c r="Q46" s="369"/>
      <c r="R46" s="396"/>
      <c r="S46" s="397"/>
      <c r="T46" s="398"/>
      <c r="U46" s="388"/>
      <c r="V46" s="388"/>
      <c r="W46" s="387"/>
      <c r="X46" s="386"/>
      <c r="Y46" s="389"/>
      <c r="Z46" s="386"/>
      <c r="AA46" s="386"/>
      <c r="AB46" s="386"/>
      <c r="AC46" s="403"/>
      <c r="AD46" s="403"/>
      <c r="AE46" s="403"/>
      <c r="AF46" s="369"/>
      <c r="AG46" s="379"/>
    </row>
    <row r="47" spans="1:34" x14ac:dyDescent="0.2">
      <c r="B47" s="468" t="s">
        <v>1782</v>
      </c>
      <c r="C47" s="469">
        <f t="shared" si="32"/>
        <v>0.5538194444444442</v>
      </c>
      <c r="D47" s="470">
        <f t="shared" si="29"/>
        <v>0.60243055555555536</v>
      </c>
      <c r="E47" s="470">
        <f t="shared" si="30"/>
        <v>0.61284722222222199</v>
      </c>
      <c r="F47" s="469">
        <f t="shared" si="26"/>
        <v>0.6163194444444442</v>
      </c>
      <c r="G47" s="471" t="s">
        <v>0</v>
      </c>
      <c r="H47" s="472">
        <v>7</v>
      </c>
      <c r="I47" s="468" t="s">
        <v>24</v>
      </c>
      <c r="J47" s="473" t="s">
        <v>2307</v>
      </c>
      <c r="K47" s="384">
        <f t="shared" si="33"/>
        <v>3.472222222222222E-3</v>
      </c>
      <c r="L47" s="385">
        <f t="shared" si="31"/>
        <v>0.62673611111111083</v>
      </c>
      <c r="M47" s="372">
        <v>6.9444444444444441E-3</v>
      </c>
      <c r="N47" s="372"/>
      <c r="O47" s="369">
        <v>16</v>
      </c>
      <c r="P47" s="369">
        <v>2</v>
      </c>
      <c r="R47" s="396"/>
      <c r="S47" s="397"/>
      <c r="T47" s="398"/>
      <c r="AH47" s="373"/>
    </row>
    <row r="48" spans="1:34" x14ac:dyDescent="0.2">
      <c r="B48" s="468" t="s">
        <v>1783</v>
      </c>
      <c r="C48" s="469">
        <f t="shared" si="32"/>
        <v>0.56423611111111083</v>
      </c>
      <c r="D48" s="470">
        <f t="shared" si="29"/>
        <v>0.61284722222222199</v>
      </c>
      <c r="E48" s="470">
        <f t="shared" si="30"/>
        <v>0.62326388888888862</v>
      </c>
      <c r="F48" s="469">
        <f t="shared" si="26"/>
        <v>0.62673611111111083</v>
      </c>
      <c r="G48" s="471" t="s">
        <v>7</v>
      </c>
      <c r="H48" s="472">
        <v>6</v>
      </c>
      <c r="I48" s="468" t="s">
        <v>24</v>
      </c>
      <c r="J48" s="473" t="s">
        <v>2307</v>
      </c>
      <c r="K48" s="384">
        <f t="shared" si="33"/>
        <v>3.472222222222222E-3</v>
      </c>
      <c r="L48" s="385">
        <f t="shared" si="31"/>
        <v>0.63020833333333304</v>
      </c>
      <c r="M48" s="372"/>
      <c r="N48" s="372"/>
      <c r="O48" s="369">
        <v>16</v>
      </c>
      <c r="P48" s="369">
        <v>2</v>
      </c>
      <c r="R48" s="396"/>
      <c r="S48" s="397"/>
      <c r="T48" s="398"/>
      <c r="AH48" s="373"/>
    </row>
    <row r="49" spans="1:34" x14ac:dyDescent="0.2">
      <c r="B49" s="468" t="s">
        <v>1784</v>
      </c>
      <c r="C49" s="469">
        <f t="shared" si="32"/>
        <v>0.56770833333333304</v>
      </c>
      <c r="D49" s="470">
        <f t="shared" si="29"/>
        <v>0.6163194444444442</v>
      </c>
      <c r="E49" s="470">
        <f t="shared" si="30"/>
        <v>0.62673611111111083</v>
      </c>
      <c r="F49" s="469">
        <f t="shared" si="26"/>
        <v>0.63020833333333304</v>
      </c>
      <c r="G49" s="471" t="s">
        <v>10</v>
      </c>
      <c r="H49" s="472">
        <v>7</v>
      </c>
      <c r="I49" s="468" t="s">
        <v>24</v>
      </c>
      <c r="J49" s="473" t="s">
        <v>2307</v>
      </c>
      <c r="K49" s="384">
        <f t="shared" si="33"/>
        <v>3.472222222222222E-3</v>
      </c>
      <c r="L49" s="385">
        <f t="shared" si="31"/>
        <v>0.64062499999999967</v>
      </c>
      <c r="M49" s="372">
        <v>6.9444444444444441E-3</v>
      </c>
      <c r="O49" s="369">
        <v>16</v>
      </c>
      <c r="P49" s="369">
        <v>2</v>
      </c>
      <c r="R49" s="397"/>
      <c r="S49" s="397"/>
      <c r="T49" s="397"/>
      <c r="U49" s="387"/>
      <c r="V49" s="387"/>
      <c r="X49" s="387"/>
      <c r="Y49" s="392"/>
      <c r="Z49" s="387"/>
      <c r="AA49" s="387"/>
      <c r="AB49" s="387"/>
      <c r="AC49" s="493"/>
      <c r="AD49" s="493"/>
      <c r="AE49" s="493"/>
    </row>
    <row r="50" spans="1:34" s="373" customFormat="1" x14ac:dyDescent="0.2">
      <c r="A50" s="369"/>
      <c r="B50" s="468" t="s">
        <v>1785</v>
      </c>
      <c r="C50" s="469">
        <f t="shared" si="32"/>
        <v>0.57812499999999967</v>
      </c>
      <c r="D50" s="470">
        <f t="shared" si="29"/>
        <v>0.62673611111111083</v>
      </c>
      <c r="E50" s="470">
        <f t="shared" si="30"/>
        <v>0.63715277777777746</v>
      </c>
      <c r="F50" s="469">
        <f t="shared" si="26"/>
        <v>0.64062499999999967</v>
      </c>
      <c r="G50" s="471" t="s">
        <v>2681</v>
      </c>
      <c r="H50" s="472" t="s">
        <v>2682</v>
      </c>
      <c r="I50" s="468" t="s">
        <v>24</v>
      </c>
      <c r="J50" s="473" t="s">
        <v>2307</v>
      </c>
      <c r="K50" s="384">
        <f t="shared" si="33"/>
        <v>3.472222222222222E-3</v>
      </c>
      <c r="L50" s="385">
        <f t="shared" si="31"/>
        <v>0.64409722222222188</v>
      </c>
      <c r="M50" s="372"/>
      <c r="N50" s="372"/>
      <c r="O50" s="369">
        <v>16</v>
      </c>
      <c r="P50" s="369">
        <v>2</v>
      </c>
      <c r="Q50" s="369"/>
      <c r="R50" s="396"/>
      <c r="S50" s="397"/>
      <c r="T50" s="398"/>
      <c r="U50" s="395"/>
      <c r="V50" s="395"/>
      <c r="W50" s="394"/>
      <c r="X50" s="393"/>
      <c r="Y50" s="389"/>
      <c r="Z50" s="393"/>
      <c r="AA50" s="393"/>
      <c r="AB50" s="393"/>
      <c r="AC50" s="493"/>
      <c r="AD50" s="493"/>
      <c r="AE50" s="493"/>
      <c r="AF50" s="369"/>
      <c r="AG50" s="379"/>
    </row>
    <row r="51" spans="1:34" s="373" customFormat="1" x14ac:dyDescent="0.2">
      <c r="A51" s="369"/>
      <c r="B51" s="462" t="s">
        <v>2688</v>
      </c>
      <c r="C51" s="463"/>
      <c r="D51" s="464">
        <f t="shared" si="29"/>
        <v>0.63020833333333304</v>
      </c>
      <c r="E51" s="464">
        <f t="shared" si="30"/>
        <v>0.64062499999999967</v>
      </c>
      <c r="F51" s="463">
        <f t="shared" si="26"/>
        <v>0.64409722222222188</v>
      </c>
      <c r="G51" s="465" t="s">
        <v>23</v>
      </c>
      <c r="H51" s="466">
        <v>4</v>
      </c>
      <c r="I51" s="462" t="s">
        <v>40</v>
      </c>
      <c r="J51" s="467" t="s">
        <v>2316</v>
      </c>
      <c r="K51" s="384">
        <f t="shared" si="33"/>
        <v>3.472222222222222E-3</v>
      </c>
      <c r="L51" s="385">
        <f t="shared" si="31"/>
        <v>0.64756944444444409</v>
      </c>
      <c r="M51" s="372"/>
      <c r="N51" s="368"/>
      <c r="O51" s="369">
        <v>7</v>
      </c>
      <c r="P51" s="369">
        <v>2</v>
      </c>
      <c r="Q51" s="369"/>
      <c r="R51" s="397"/>
      <c r="S51" s="397"/>
      <c r="T51" s="397"/>
      <c r="U51" s="387"/>
      <c r="V51" s="387"/>
      <c r="W51" s="387"/>
      <c r="X51" s="387"/>
      <c r="Y51" s="392"/>
      <c r="Z51" s="387"/>
      <c r="AA51" s="387"/>
      <c r="AB51" s="387"/>
      <c r="AC51" s="493"/>
      <c r="AD51" s="493"/>
      <c r="AE51" s="493"/>
      <c r="AF51" s="369"/>
      <c r="AG51" s="379"/>
    </row>
    <row r="52" spans="1:34" s="373" customFormat="1" x14ac:dyDescent="0.2">
      <c r="A52" s="369"/>
      <c r="B52" s="462" t="s">
        <v>2305</v>
      </c>
      <c r="C52" s="463"/>
      <c r="D52" s="464">
        <f t="shared" si="29"/>
        <v>0.63368055555555525</v>
      </c>
      <c r="E52" s="464">
        <f t="shared" si="30"/>
        <v>0.64409722222222188</v>
      </c>
      <c r="F52" s="463">
        <f t="shared" si="26"/>
        <v>0.64756944444444409</v>
      </c>
      <c r="G52" s="465" t="s">
        <v>7</v>
      </c>
      <c r="H52" s="466">
        <v>4</v>
      </c>
      <c r="I52" s="462" t="s">
        <v>40</v>
      </c>
      <c r="J52" s="467" t="s">
        <v>2316</v>
      </c>
      <c r="K52" s="384">
        <f t="shared" si="33"/>
        <v>3.472222222222222E-3</v>
      </c>
      <c r="L52" s="385">
        <f t="shared" si="31"/>
        <v>0.6510416666666663</v>
      </c>
      <c r="M52" s="372"/>
      <c r="N52" s="368"/>
      <c r="O52" s="369">
        <v>7</v>
      </c>
      <c r="P52" s="369">
        <v>2</v>
      </c>
      <c r="Q52" s="369"/>
      <c r="R52" s="386"/>
      <c r="S52" s="387"/>
      <c r="T52" s="388"/>
      <c r="U52" s="388"/>
      <c r="V52" s="388"/>
      <c r="W52" s="387"/>
      <c r="X52" s="386"/>
      <c r="Y52" s="389"/>
      <c r="Z52" s="386"/>
      <c r="AA52" s="386"/>
      <c r="AB52" s="386"/>
      <c r="AC52" s="403"/>
      <c r="AD52" s="403"/>
      <c r="AE52" s="403"/>
      <c r="AF52" s="369"/>
      <c r="AG52" s="379"/>
    </row>
    <row r="53" spans="1:34" x14ac:dyDescent="0.2">
      <c r="B53" s="462" t="s">
        <v>2659</v>
      </c>
      <c r="C53" s="463"/>
      <c r="D53" s="464">
        <f t="shared" si="29"/>
        <v>0.63715277777777746</v>
      </c>
      <c r="E53" s="464">
        <f t="shared" si="30"/>
        <v>0.64756944444444409</v>
      </c>
      <c r="F53" s="463">
        <f t="shared" si="26"/>
        <v>0.6510416666666663</v>
      </c>
      <c r="G53" s="465" t="s">
        <v>0</v>
      </c>
      <c r="H53" s="466">
        <v>4</v>
      </c>
      <c r="I53" s="462" t="s">
        <v>40</v>
      </c>
      <c r="J53" s="467" t="s">
        <v>2316</v>
      </c>
      <c r="K53" s="384">
        <f t="shared" si="33"/>
        <v>3.472222222222222E-3</v>
      </c>
      <c r="L53" s="385">
        <f t="shared" si="31"/>
        <v>0.66145833333333293</v>
      </c>
      <c r="M53" s="372">
        <v>6.9444444444444441E-3</v>
      </c>
      <c r="O53" s="369">
        <v>7</v>
      </c>
      <c r="P53" s="369">
        <v>2</v>
      </c>
    </row>
    <row r="54" spans="1:34" x14ac:dyDescent="0.2">
      <c r="B54" s="462" t="s">
        <v>2689</v>
      </c>
      <c r="C54" s="463"/>
      <c r="D54" s="464">
        <f>SUM(F54-$AG$9)</f>
        <v>0.64756944444444409</v>
      </c>
      <c r="E54" s="464">
        <f>SUM(F54-$AG$11)</f>
        <v>0.65798611111111072</v>
      </c>
      <c r="F54" s="463">
        <f t="shared" si="26"/>
        <v>0.66145833333333293</v>
      </c>
      <c r="G54" s="465" t="s">
        <v>10</v>
      </c>
      <c r="H54" s="466">
        <v>4</v>
      </c>
      <c r="I54" s="462" t="s">
        <v>1862</v>
      </c>
      <c r="J54" s="467" t="s">
        <v>2316</v>
      </c>
      <c r="K54" s="384">
        <f>SUM(LEFT(J54,1)*$AG$5)</f>
        <v>3.472222222222222E-3</v>
      </c>
      <c r="L54" s="385">
        <f>SUM(F54+K54+M54)</f>
        <v>0.66493055555555514</v>
      </c>
      <c r="M54" s="372"/>
      <c r="O54" s="369">
        <v>7</v>
      </c>
      <c r="P54" s="369">
        <v>2</v>
      </c>
    </row>
    <row r="55" spans="1:34" x14ac:dyDescent="0.2">
      <c r="B55" s="442" t="s">
        <v>1808</v>
      </c>
      <c r="C55" s="443">
        <f>SUM(F55-$AG$4)</f>
        <v>0.60243055555555514</v>
      </c>
      <c r="D55" s="429">
        <f t="shared" si="29"/>
        <v>0.6510416666666663</v>
      </c>
      <c r="E55" s="429">
        <f t="shared" si="30"/>
        <v>0.66145833333333293</v>
      </c>
      <c r="F55" s="443">
        <f t="shared" si="26"/>
        <v>0.66493055555555514</v>
      </c>
      <c r="G55" s="444" t="s">
        <v>15</v>
      </c>
      <c r="H55" s="431">
        <v>6</v>
      </c>
      <c r="I55" s="442" t="s">
        <v>39</v>
      </c>
      <c r="J55" s="427" t="s">
        <v>2307</v>
      </c>
      <c r="K55" s="384">
        <f t="shared" si="33"/>
        <v>3.472222222222222E-3</v>
      </c>
      <c r="L55" s="385">
        <f t="shared" si="31"/>
        <v>0.66840277777777735</v>
      </c>
      <c r="O55" s="369">
        <v>7</v>
      </c>
      <c r="P55" s="369">
        <v>2</v>
      </c>
    </row>
    <row r="56" spans="1:34" x14ac:dyDescent="0.2">
      <c r="B56" s="442" t="s">
        <v>2690</v>
      </c>
      <c r="C56" s="443"/>
      <c r="D56" s="429">
        <f t="shared" si="29"/>
        <v>0.65451388888888851</v>
      </c>
      <c r="E56" s="429">
        <f t="shared" si="30"/>
        <v>0.66493055555555514</v>
      </c>
      <c r="F56" s="443">
        <f t="shared" si="26"/>
        <v>0.66840277777777735</v>
      </c>
      <c r="G56" s="444" t="s">
        <v>4</v>
      </c>
      <c r="H56" s="431">
        <v>8</v>
      </c>
      <c r="I56" s="442" t="s">
        <v>39</v>
      </c>
      <c r="J56" s="427" t="s">
        <v>2316</v>
      </c>
      <c r="K56" s="384">
        <f t="shared" si="33"/>
        <v>3.472222222222222E-3</v>
      </c>
      <c r="L56" s="385">
        <f t="shared" si="31"/>
        <v>0.67187499999999956</v>
      </c>
      <c r="M56" s="372"/>
      <c r="O56" s="369">
        <v>7</v>
      </c>
      <c r="P56" s="369">
        <v>2</v>
      </c>
    </row>
    <row r="57" spans="1:34" x14ac:dyDescent="0.2">
      <c r="B57" s="442" t="s">
        <v>1786</v>
      </c>
      <c r="C57" s="443"/>
      <c r="D57" s="429">
        <f t="shared" si="29"/>
        <v>0.65798611111111072</v>
      </c>
      <c r="E57" s="429">
        <f t="shared" si="30"/>
        <v>0.66840277777777735</v>
      </c>
      <c r="F57" s="443">
        <f t="shared" si="26"/>
        <v>0.67187499999999956</v>
      </c>
      <c r="G57" s="444" t="s">
        <v>10</v>
      </c>
      <c r="H57" s="431">
        <v>8</v>
      </c>
      <c r="I57" s="442" t="s">
        <v>39</v>
      </c>
      <c r="J57" s="427" t="s">
        <v>2316</v>
      </c>
      <c r="K57" s="384">
        <f t="shared" si="33"/>
        <v>3.472222222222222E-3</v>
      </c>
      <c r="L57" s="385">
        <f t="shared" si="31"/>
        <v>0.67534722222222177</v>
      </c>
      <c r="M57" s="372"/>
      <c r="N57" s="413"/>
      <c r="O57" s="369">
        <v>7</v>
      </c>
      <c r="P57" s="369">
        <v>2</v>
      </c>
    </row>
    <row r="58" spans="1:34" x14ac:dyDescent="0.2">
      <c r="B58" s="427" t="s">
        <v>1787</v>
      </c>
      <c r="C58" s="443"/>
      <c r="D58" s="429">
        <f t="shared" si="29"/>
        <v>0.66145833333333293</v>
      </c>
      <c r="E58" s="429">
        <f t="shared" si="30"/>
        <v>0.67187499999999956</v>
      </c>
      <c r="F58" s="443">
        <f t="shared" si="26"/>
        <v>0.67534722222222177</v>
      </c>
      <c r="G58" s="444" t="s">
        <v>7</v>
      </c>
      <c r="H58" s="431">
        <v>8</v>
      </c>
      <c r="I58" s="427" t="s">
        <v>39</v>
      </c>
      <c r="J58" s="427" t="s">
        <v>2316</v>
      </c>
      <c r="K58" s="384">
        <f t="shared" si="33"/>
        <v>3.472222222222222E-3</v>
      </c>
      <c r="L58" s="385">
        <f t="shared" si="31"/>
        <v>0.67881944444444398</v>
      </c>
      <c r="M58" s="372"/>
      <c r="O58" s="369">
        <v>7</v>
      </c>
      <c r="P58" s="369">
        <v>2</v>
      </c>
    </row>
    <row r="59" spans="1:34" s="373" customFormat="1" x14ac:dyDescent="0.2">
      <c r="A59" s="369"/>
      <c r="B59" s="427" t="s">
        <v>2660</v>
      </c>
      <c r="C59" s="443"/>
      <c r="D59" s="429">
        <f t="shared" si="29"/>
        <v>0.66493055555555514</v>
      </c>
      <c r="E59" s="429">
        <f t="shared" si="30"/>
        <v>0.67534722222222177</v>
      </c>
      <c r="F59" s="443">
        <f t="shared" si="26"/>
        <v>0.67881944444444398</v>
      </c>
      <c r="G59" s="444" t="s">
        <v>23</v>
      </c>
      <c r="H59" s="431">
        <v>8</v>
      </c>
      <c r="I59" s="427" t="s">
        <v>39</v>
      </c>
      <c r="J59" s="427" t="s">
        <v>2316</v>
      </c>
      <c r="K59" s="384">
        <f t="shared" si="33"/>
        <v>3.472222222222222E-3</v>
      </c>
      <c r="L59" s="385">
        <f t="shared" si="31"/>
        <v>0.68229166666666619</v>
      </c>
      <c r="M59" s="372"/>
      <c r="N59" s="368"/>
      <c r="O59" s="369">
        <v>7</v>
      </c>
      <c r="P59" s="369">
        <v>2</v>
      </c>
      <c r="Q59" s="369"/>
      <c r="R59" s="386"/>
      <c r="S59" s="387"/>
      <c r="T59" s="388"/>
      <c r="U59" s="388"/>
      <c r="V59" s="388"/>
      <c r="W59" s="387"/>
      <c r="X59" s="386"/>
      <c r="Y59" s="389"/>
      <c r="Z59" s="386"/>
      <c r="AA59" s="386"/>
      <c r="AB59" s="386"/>
      <c r="AC59" s="403"/>
      <c r="AD59" s="403"/>
      <c r="AE59" s="403"/>
      <c r="AF59" s="369"/>
      <c r="AG59" s="379"/>
      <c r="AH59" s="369"/>
    </row>
    <row r="60" spans="1:34" ht="16" thickBot="1" x14ac:dyDescent="0.25">
      <c r="B60" s="427" t="s">
        <v>2661</v>
      </c>
      <c r="C60" s="443"/>
      <c r="D60" s="429">
        <f t="shared" si="29"/>
        <v>0.66840277777777735</v>
      </c>
      <c r="E60" s="429">
        <f t="shared" si="30"/>
        <v>0.67881944444444398</v>
      </c>
      <c r="F60" s="443">
        <f t="shared" si="26"/>
        <v>0.68229166666666619</v>
      </c>
      <c r="G60" s="444" t="s">
        <v>0</v>
      </c>
      <c r="H60" s="431">
        <v>8</v>
      </c>
      <c r="I60" s="427" t="s">
        <v>39</v>
      </c>
      <c r="J60" s="427" t="s">
        <v>2316</v>
      </c>
      <c r="K60" s="384">
        <f t="shared" si="33"/>
        <v>3.472222222222222E-3</v>
      </c>
      <c r="L60" s="385">
        <f t="shared" si="31"/>
        <v>0.6857638888888884</v>
      </c>
      <c r="M60" s="372"/>
      <c r="O60" s="369">
        <v>7</v>
      </c>
      <c r="P60" s="369">
        <v>2</v>
      </c>
      <c r="AH60" s="373"/>
    </row>
    <row r="61" spans="1:34" x14ac:dyDescent="0.2">
      <c r="J61" s="375" t="s">
        <v>1859</v>
      </c>
      <c r="L61" s="371"/>
      <c r="M61" s="372"/>
    </row>
    <row r="62" spans="1:34" ht="16" thickBot="1" x14ac:dyDescent="0.25">
      <c r="J62" s="376">
        <f>SUM(L60-F34)</f>
        <v>0.1857638888888884</v>
      </c>
    </row>
    <row r="64" spans="1:34" x14ac:dyDescent="0.2">
      <c r="R64" s="396"/>
      <c r="S64" s="397"/>
      <c r="T64" s="398"/>
      <c r="U64" s="398"/>
      <c r="V64" s="398"/>
      <c r="W64" s="397"/>
      <c r="X64" s="396"/>
      <c r="Z64" s="396"/>
      <c r="AA64" s="396"/>
      <c r="AB64" s="396"/>
    </row>
    <row r="66" spans="3:14" x14ac:dyDescent="0.2">
      <c r="C66" s="369"/>
      <c r="D66" s="369"/>
      <c r="E66" s="369"/>
      <c r="F66" s="369"/>
      <c r="G66" s="369"/>
      <c r="H66" s="369"/>
      <c r="K66" s="369"/>
      <c r="L66" s="369"/>
      <c r="M66" s="369"/>
      <c r="N66" s="369"/>
    </row>
  </sheetData>
  <sortState xmlns:xlrd2="http://schemas.microsoft.com/office/spreadsheetml/2017/richdata2" ref="A38:P43">
    <sortCondition descending="1" ref="H38:H43"/>
  </sortState>
  <mergeCells count="7">
    <mergeCell ref="AF2:AG3"/>
    <mergeCell ref="B32:J32"/>
    <mergeCell ref="R32:Z32"/>
    <mergeCell ref="B1:J1"/>
    <mergeCell ref="R1:Z1"/>
    <mergeCell ref="B2:J2"/>
    <mergeCell ref="R2:Z2"/>
  </mergeCells>
  <phoneticPr fontId="56" type="noConversion"/>
  <printOptions horizontalCentered="1"/>
  <pageMargins left="0.19685039370078741" right="0.19685039370078741" top="1.1811023622047245" bottom="0.39370078740157483" header="0.19685039370078741" footer="0.19685039370078741"/>
  <pageSetup paperSize="9" scale="81" fitToHeight="0" orientation="landscape" blackAndWhite="1" r:id="rId1"/>
  <headerFooter>
    <oddHeader>&amp;L&amp;"Fierce Vector,Regular"&amp;18&amp;A&amp;C&amp;"Fierce Vector,Regular"&amp;16Welsh Athletics Athletau Cymru
u13, u17 &amp;&amp; u20
Track &amp;&amp; Field Championships 2022
N.I.A.C. Cyncoed&amp;R&amp;G</oddHeader>
  </headerFooter>
  <rowBreaks count="1" manualBreakCount="1">
    <brk id="31" min="1" max="25" man="1"/>
  </rowBreaks>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297D96-CCB0-4594-BD66-6373973FB329}">
  <sheetPr>
    <tabColor rgb="FFC00000"/>
  </sheetPr>
  <dimension ref="A1:T66"/>
  <sheetViews>
    <sheetView topLeftCell="A28" workbookViewId="0">
      <selection activeCell="F52" sqref="F52:O65"/>
    </sheetView>
  </sheetViews>
  <sheetFormatPr baseColWidth="10" defaultColWidth="9.19921875" defaultRowHeight="14" x14ac:dyDescent="0.2"/>
  <cols>
    <col min="1" max="1" width="7.796875" style="125" bestFit="1" customWidth="1"/>
    <col min="2" max="2" width="11" style="125" bestFit="1" customWidth="1"/>
    <col min="3" max="3" width="9" style="125" bestFit="1" customWidth="1"/>
    <col min="4" max="4" width="9.19921875" style="125" bestFit="1" customWidth="1"/>
    <col min="5" max="5" width="9.19921875" style="125"/>
    <col min="6" max="6" width="4.59765625" style="125" bestFit="1" customWidth="1"/>
    <col min="7" max="7" width="5" style="125" bestFit="1" customWidth="1"/>
    <col min="8" max="8" width="4.19921875" style="125" bestFit="1" customWidth="1"/>
    <col min="9" max="9" width="6.59765625" style="125" bestFit="1" customWidth="1"/>
    <col min="10" max="10" width="7.796875" style="125" bestFit="1" customWidth="1"/>
    <col min="11" max="11" width="4.796875" style="125" bestFit="1" customWidth="1"/>
    <col min="12" max="12" width="16.3984375" style="125" bestFit="1" customWidth="1"/>
    <col min="13" max="13" width="6.796875" style="125" bestFit="1" customWidth="1"/>
    <col min="14" max="14" width="4" style="125" bestFit="1" customWidth="1"/>
    <col min="15" max="15" width="8.796875" style="125" bestFit="1" customWidth="1"/>
    <col min="16" max="18" width="9.19921875" style="125"/>
    <col min="19" max="19" width="11" style="125" bestFit="1" customWidth="1"/>
    <col min="20" max="16384" width="9.19921875" style="125"/>
  </cols>
  <sheetData>
    <row r="1" spans="1:20" x14ac:dyDescent="0.2">
      <c r="A1" s="125" t="e">
        <f>#REF!</f>
        <v>#REF!</v>
      </c>
      <c r="B1" s="125" t="e">
        <f>#REF!</f>
        <v>#REF!</v>
      </c>
      <c r="C1" s="125" t="e">
        <f>#REF!</f>
        <v>#REF!</v>
      </c>
      <c r="D1" s="125" t="e">
        <f>#REF!</f>
        <v>#REF!</v>
      </c>
      <c r="F1" s="125" t="s">
        <v>1800</v>
      </c>
      <c r="G1" s="125" t="s">
        <v>1801</v>
      </c>
      <c r="H1" s="125" t="s">
        <v>1802</v>
      </c>
      <c r="I1" s="125" t="s">
        <v>276</v>
      </c>
      <c r="J1" s="125" t="s">
        <v>554</v>
      </c>
      <c r="K1" s="125" t="s">
        <v>1803</v>
      </c>
      <c r="L1" s="125" t="s">
        <v>20</v>
      </c>
      <c r="M1" s="125" t="s">
        <v>547</v>
      </c>
      <c r="N1" s="125" t="s">
        <v>1804</v>
      </c>
      <c r="O1" s="125" t="s">
        <v>538</v>
      </c>
      <c r="P1" s="125" t="s">
        <v>1805</v>
      </c>
      <c r="S1" s="125" t="s">
        <v>83</v>
      </c>
      <c r="T1" s="125" t="s">
        <v>559</v>
      </c>
    </row>
    <row r="2" spans="1:20" x14ac:dyDescent="0.2">
      <c r="A2" s="125" t="e">
        <f>#REF!</f>
        <v>#REF!</v>
      </c>
      <c r="B2" s="125" t="e">
        <f>#REF!</f>
        <v>#REF!</v>
      </c>
      <c r="C2" s="125" t="e">
        <f>#REF!</f>
        <v>#REF!</v>
      </c>
      <c r="D2" s="130" t="e">
        <f>#REF!</f>
        <v>#REF!</v>
      </c>
      <c r="F2" s="359" t="e">
        <f t="shared" ref="F2" si="0">A2</f>
        <v>#REF!</v>
      </c>
      <c r="G2" s="359" t="e">
        <f t="shared" ref="G2" si="1">VLOOKUP(B2,CODES,2,FALSE)</f>
        <v>#REF!</v>
      </c>
      <c r="H2" s="359" t="e">
        <f t="shared" ref="H2" si="2">LEFT(C2,3)</f>
        <v>#REF!</v>
      </c>
      <c r="I2" s="359" t="e">
        <f t="shared" ref="I2:I33" si="3">VLOOKUP(J2,$S$15:$T$20,2,FALSE)</f>
        <v>#REF!</v>
      </c>
      <c r="J2" s="359" t="e">
        <f t="shared" ref="J2" si="4">C2</f>
        <v>#REF!</v>
      </c>
      <c r="K2" s="359"/>
      <c r="L2" s="359" t="e">
        <f t="shared" ref="L2" si="5">CONCATENATE(C2," ",B2)</f>
        <v>#REF!</v>
      </c>
      <c r="M2" s="359"/>
      <c r="N2" s="359">
        <v>1</v>
      </c>
      <c r="O2" s="360" t="e">
        <f t="shared" ref="O2" si="6">D2</f>
        <v>#REF!</v>
      </c>
      <c r="S2" s="125" t="s">
        <v>85</v>
      </c>
      <c r="T2" s="125" t="s">
        <v>70</v>
      </c>
    </row>
    <row r="3" spans="1:20" x14ac:dyDescent="0.2">
      <c r="A3" s="125" t="e">
        <f>#REF!</f>
        <v>#REF!</v>
      </c>
      <c r="B3" s="125" t="e">
        <f>#REF!</f>
        <v>#REF!</v>
      </c>
      <c r="C3" s="125" t="e">
        <f>#REF!</f>
        <v>#REF!</v>
      </c>
      <c r="D3" s="130" t="e">
        <f>#REF!</f>
        <v>#REF!</v>
      </c>
      <c r="F3" s="359" t="e">
        <f t="shared" ref="F3:F13" si="7">A3</f>
        <v>#REF!</v>
      </c>
      <c r="G3" s="359" t="e">
        <f t="shared" ref="G3:G13" si="8">VLOOKUP(B3,CODES,2,FALSE)</f>
        <v>#REF!</v>
      </c>
      <c r="H3" s="359" t="e">
        <f t="shared" ref="H3:H13" si="9">LEFT(C3,3)</f>
        <v>#REF!</v>
      </c>
      <c r="I3" s="359" t="e">
        <f t="shared" si="3"/>
        <v>#REF!</v>
      </c>
      <c r="J3" s="359" t="e">
        <f t="shared" ref="J3:J13" si="10">C3</f>
        <v>#REF!</v>
      </c>
      <c r="K3" s="359"/>
      <c r="L3" s="359" t="e">
        <f t="shared" ref="L3:L13" si="11">CONCATENATE(C3," ",B3)</f>
        <v>#REF!</v>
      </c>
      <c r="M3" s="359"/>
      <c r="N3" s="359">
        <v>1</v>
      </c>
      <c r="O3" s="360" t="e">
        <f t="shared" ref="O3:O13" si="12">D3</f>
        <v>#REF!</v>
      </c>
      <c r="S3" s="125" t="s">
        <v>82</v>
      </c>
      <c r="T3" s="125" t="s">
        <v>582</v>
      </c>
    </row>
    <row r="4" spans="1:20" x14ac:dyDescent="0.2">
      <c r="A4" s="125" t="e">
        <f>#REF!</f>
        <v>#REF!</v>
      </c>
      <c r="B4" s="125" t="e">
        <f>#REF!</f>
        <v>#REF!</v>
      </c>
      <c r="C4" s="125" t="e">
        <f>#REF!</f>
        <v>#REF!</v>
      </c>
      <c r="D4" s="130" t="e">
        <f>#REF!</f>
        <v>#REF!</v>
      </c>
      <c r="F4" s="359" t="e">
        <f t="shared" si="7"/>
        <v>#REF!</v>
      </c>
      <c r="G4" s="359" t="e">
        <f t="shared" si="8"/>
        <v>#REF!</v>
      </c>
      <c r="H4" s="359" t="e">
        <f t="shared" si="9"/>
        <v>#REF!</v>
      </c>
      <c r="I4" s="359" t="e">
        <f t="shared" si="3"/>
        <v>#REF!</v>
      </c>
      <c r="J4" s="359" t="e">
        <f t="shared" si="10"/>
        <v>#REF!</v>
      </c>
      <c r="K4" s="359"/>
      <c r="L4" s="359" t="e">
        <f t="shared" si="11"/>
        <v>#REF!</v>
      </c>
      <c r="M4" s="359"/>
      <c r="N4" s="359">
        <v>1</v>
      </c>
      <c r="O4" s="360" t="e">
        <f t="shared" si="12"/>
        <v>#REF!</v>
      </c>
      <c r="S4" s="125" t="s">
        <v>84</v>
      </c>
      <c r="T4" s="125" t="s">
        <v>71</v>
      </c>
    </row>
    <row r="5" spans="1:20" x14ac:dyDescent="0.2">
      <c r="A5" s="125" t="e">
        <f>#REF!</f>
        <v>#REF!</v>
      </c>
      <c r="B5" s="125" t="e">
        <f>#REF!</f>
        <v>#REF!</v>
      </c>
      <c r="C5" s="125" t="e">
        <f>#REF!</f>
        <v>#REF!</v>
      </c>
      <c r="D5" s="130" t="e">
        <f>#REF!</f>
        <v>#REF!</v>
      </c>
      <c r="F5" s="359" t="e">
        <f t="shared" si="7"/>
        <v>#REF!</v>
      </c>
      <c r="G5" s="359" t="e">
        <f t="shared" si="8"/>
        <v>#REF!</v>
      </c>
      <c r="H5" s="359" t="e">
        <f t="shared" si="9"/>
        <v>#REF!</v>
      </c>
      <c r="I5" s="359" t="e">
        <f t="shared" si="3"/>
        <v>#REF!</v>
      </c>
      <c r="J5" s="359" t="e">
        <f t="shared" si="10"/>
        <v>#REF!</v>
      </c>
      <c r="K5" s="359"/>
      <c r="L5" s="359" t="e">
        <f t="shared" si="11"/>
        <v>#REF!</v>
      </c>
      <c r="M5" s="359"/>
      <c r="N5" s="359">
        <v>1</v>
      </c>
      <c r="O5" s="360" t="e">
        <f t="shared" si="12"/>
        <v>#REF!</v>
      </c>
      <c r="S5" s="125" t="s">
        <v>86</v>
      </c>
      <c r="T5" s="125" t="s">
        <v>570</v>
      </c>
    </row>
    <row r="6" spans="1:20" x14ac:dyDescent="0.2">
      <c r="A6" s="125" t="e">
        <f>#REF!</f>
        <v>#REF!</v>
      </c>
      <c r="B6" s="125" t="e">
        <f>#REF!</f>
        <v>#REF!</v>
      </c>
      <c r="C6" s="125" t="e">
        <f>#REF!</f>
        <v>#REF!</v>
      </c>
      <c r="D6" s="130" t="e">
        <f>#REF!</f>
        <v>#REF!</v>
      </c>
      <c r="F6" s="359" t="e">
        <f t="shared" si="7"/>
        <v>#REF!</v>
      </c>
      <c r="G6" s="359" t="e">
        <f t="shared" si="8"/>
        <v>#REF!</v>
      </c>
      <c r="H6" s="359" t="e">
        <f t="shared" si="9"/>
        <v>#REF!</v>
      </c>
      <c r="I6" s="359" t="e">
        <f t="shared" si="3"/>
        <v>#REF!</v>
      </c>
      <c r="J6" s="359" t="e">
        <f t="shared" si="10"/>
        <v>#REF!</v>
      </c>
      <c r="K6" s="359"/>
      <c r="L6" s="359" t="e">
        <f t="shared" si="11"/>
        <v>#REF!</v>
      </c>
      <c r="M6" s="359"/>
      <c r="N6" s="359">
        <v>1</v>
      </c>
      <c r="O6" s="360" t="e">
        <f t="shared" si="12"/>
        <v>#REF!</v>
      </c>
      <c r="S6" s="125" t="s">
        <v>242</v>
      </c>
      <c r="T6" s="125">
        <v>3000</v>
      </c>
    </row>
    <row r="7" spans="1:20" x14ac:dyDescent="0.2">
      <c r="A7" s="125" t="e">
        <f>#REF!</f>
        <v>#REF!</v>
      </c>
      <c r="B7" s="125" t="e">
        <f>#REF!</f>
        <v>#REF!</v>
      </c>
      <c r="C7" s="125" t="e">
        <f>#REF!</f>
        <v>#REF!</v>
      </c>
      <c r="D7" s="130" t="e">
        <f>#REF!</f>
        <v>#REF!</v>
      </c>
      <c r="F7" s="359" t="e">
        <f t="shared" si="7"/>
        <v>#REF!</v>
      </c>
      <c r="G7" s="359" t="e">
        <f t="shared" si="8"/>
        <v>#REF!</v>
      </c>
      <c r="H7" s="359" t="e">
        <f t="shared" si="9"/>
        <v>#REF!</v>
      </c>
      <c r="I7" s="359" t="e">
        <f t="shared" si="3"/>
        <v>#REF!</v>
      </c>
      <c r="J7" s="359" t="e">
        <f t="shared" si="10"/>
        <v>#REF!</v>
      </c>
      <c r="K7" s="359"/>
      <c r="L7" s="359" t="e">
        <f t="shared" si="11"/>
        <v>#REF!</v>
      </c>
      <c r="M7" s="359"/>
      <c r="N7" s="359">
        <v>1</v>
      </c>
      <c r="O7" s="360" t="e">
        <f t="shared" si="12"/>
        <v>#REF!</v>
      </c>
      <c r="S7" t="s">
        <v>41</v>
      </c>
      <c r="T7" s="125">
        <v>800</v>
      </c>
    </row>
    <row r="8" spans="1:20" x14ac:dyDescent="0.2">
      <c r="A8" s="125" t="e">
        <f>#REF!</f>
        <v>#REF!</v>
      </c>
      <c r="B8" s="125" t="e">
        <f>#REF!</f>
        <v>#REF!</v>
      </c>
      <c r="C8" s="125" t="e">
        <f>#REF!</f>
        <v>#REF!</v>
      </c>
      <c r="D8" s="130" t="e">
        <f>#REF!</f>
        <v>#REF!</v>
      </c>
      <c r="F8" s="359" t="e">
        <f t="shared" si="7"/>
        <v>#REF!</v>
      </c>
      <c r="G8" s="359" t="e">
        <f t="shared" si="8"/>
        <v>#REF!</v>
      </c>
      <c r="H8" s="359" t="e">
        <f t="shared" si="9"/>
        <v>#REF!</v>
      </c>
      <c r="I8" s="359" t="e">
        <f t="shared" si="3"/>
        <v>#REF!</v>
      </c>
      <c r="J8" s="359" t="e">
        <f t="shared" si="10"/>
        <v>#REF!</v>
      </c>
      <c r="K8" s="359"/>
      <c r="L8" s="359" t="e">
        <f t="shared" si="11"/>
        <v>#REF!</v>
      </c>
      <c r="M8" s="359"/>
      <c r="N8" s="359">
        <v>1</v>
      </c>
      <c r="O8" s="360" t="e">
        <f t="shared" si="12"/>
        <v>#REF!</v>
      </c>
      <c r="S8" t="s">
        <v>22</v>
      </c>
      <c r="T8" s="125">
        <v>200</v>
      </c>
    </row>
    <row r="9" spans="1:20" x14ac:dyDescent="0.2">
      <c r="A9" s="125" t="e">
        <f>#REF!</f>
        <v>#REF!</v>
      </c>
      <c r="B9" s="125" t="e">
        <f>#REF!</f>
        <v>#REF!</v>
      </c>
      <c r="C9" s="125" t="e">
        <f>#REF!</f>
        <v>#REF!</v>
      </c>
      <c r="D9" s="130" t="e">
        <f>#REF!</f>
        <v>#REF!</v>
      </c>
      <c r="F9" s="359" t="e">
        <f t="shared" si="7"/>
        <v>#REF!</v>
      </c>
      <c r="G9" s="359" t="e">
        <f t="shared" si="8"/>
        <v>#REF!</v>
      </c>
      <c r="H9" s="359" t="e">
        <f t="shared" si="9"/>
        <v>#REF!</v>
      </c>
      <c r="I9" s="359" t="e">
        <f t="shared" si="3"/>
        <v>#REF!</v>
      </c>
      <c r="J9" s="359" t="e">
        <f t="shared" si="10"/>
        <v>#REF!</v>
      </c>
      <c r="K9" s="359"/>
      <c r="L9" s="359" t="e">
        <f t="shared" si="11"/>
        <v>#REF!</v>
      </c>
      <c r="M9" s="359"/>
      <c r="N9" s="359">
        <v>1</v>
      </c>
      <c r="O9" s="360" t="e">
        <f t="shared" si="12"/>
        <v>#REF!</v>
      </c>
      <c r="S9" s="125" t="s">
        <v>1862</v>
      </c>
      <c r="T9" s="125">
        <v>300</v>
      </c>
    </row>
    <row r="10" spans="1:20" x14ac:dyDescent="0.2">
      <c r="A10" s="125" t="e">
        <f>#REF!</f>
        <v>#REF!</v>
      </c>
      <c r="B10" s="125" t="e">
        <f>#REF!</f>
        <v>#REF!</v>
      </c>
      <c r="C10" s="125" t="e">
        <f>#REF!</f>
        <v>#REF!</v>
      </c>
      <c r="D10" s="130" t="e">
        <f>#REF!</f>
        <v>#REF!</v>
      </c>
      <c r="F10" s="359" t="e">
        <f t="shared" si="7"/>
        <v>#REF!</v>
      </c>
      <c r="G10" s="359" t="e">
        <f t="shared" si="8"/>
        <v>#REF!</v>
      </c>
      <c r="H10" s="359" t="e">
        <f t="shared" si="9"/>
        <v>#REF!</v>
      </c>
      <c r="I10" s="359" t="e">
        <f t="shared" si="3"/>
        <v>#REF!</v>
      </c>
      <c r="J10" s="359" t="e">
        <f t="shared" si="10"/>
        <v>#REF!</v>
      </c>
      <c r="K10" s="359"/>
      <c r="L10" s="359" t="e">
        <f t="shared" si="11"/>
        <v>#REF!</v>
      </c>
      <c r="M10" s="359"/>
      <c r="N10" s="359">
        <v>1</v>
      </c>
      <c r="O10" s="360" t="e">
        <f t="shared" si="12"/>
        <v>#REF!</v>
      </c>
      <c r="S10" t="s">
        <v>40</v>
      </c>
      <c r="T10" s="125">
        <v>400</v>
      </c>
    </row>
    <row r="11" spans="1:20" x14ac:dyDescent="0.2">
      <c r="A11" s="125" t="e">
        <f>#REF!</f>
        <v>#REF!</v>
      </c>
      <c r="B11" s="125" t="e">
        <f>#REF!</f>
        <v>#REF!</v>
      </c>
      <c r="C11" s="125" t="e">
        <f>#REF!</f>
        <v>#REF!</v>
      </c>
      <c r="D11" s="130" t="e">
        <f>#REF!</f>
        <v>#REF!</v>
      </c>
      <c r="F11" s="359" t="e">
        <f t="shared" si="7"/>
        <v>#REF!</v>
      </c>
      <c r="G11" s="359" t="e">
        <f t="shared" si="8"/>
        <v>#REF!</v>
      </c>
      <c r="H11" s="359" t="e">
        <f t="shared" si="9"/>
        <v>#REF!</v>
      </c>
      <c r="I11" s="359" t="e">
        <f t="shared" si="3"/>
        <v>#REF!</v>
      </c>
      <c r="J11" s="359" t="e">
        <f t="shared" si="10"/>
        <v>#REF!</v>
      </c>
      <c r="K11" s="359"/>
      <c r="L11" s="359" t="e">
        <f t="shared" si="11"/>
        <v>#REF!</v>
      </c>
      <c r="M11" s="359"/>
      <c r="N11" s="359">
        <v>1</v>
      </c>
      <c r="O11" s="360" t="e">
        <f t="shared" si="12"/>
        <v>#REF!</v>
      </c>
      <c r="S11" t="s">
        <v>24</v>
      </c>
      <c r="T11" s="125" t="s">
        <v>562</v>
      </c>
    </row>
    <row r="12" spans="1:20" x14ac:dyDescent="0.2">
      <c r="A12" s="125" t="e">
        <f>#REF!</f>
        <v>#REF!</v>
      </c>
      <c r="B12" s="125" t="e">
        <f>#REF!</f>
        <v>#REF!</v>
      </c>
      <c r="C12" s="125" t="e">
        <f>#REF!</f>
        <v>#REF!</v>
      </c>
      <c r="D12" s="130" t="e">
        <f>#REF!</f>
        <v>#REF!</v>
      </c>
      <c r="F12" s="359" t="e">
        <f t="shared" si="7"/>
        <v>#REF!</v>
      </c>
      <c r="G12" s="359" t="e">
        <f t="shared" si="8"/>
        <v>#REF!</v>
      </c>
      <c r="H12" s="359" t="e">
        <f t="shared" si="9"/>
        <v>#REF!</v>
      </c>
      <c r="I12" s="359" t="e">
        <f t="shared" si="3"/>
        <v>#REF!</v>
      </c>
      <c r="J12" s="359" t="e">
        <f t="shared" si="10"/>
        <v>#REF!</v>
      </c>
      <c r="K12" s="359"/>
      <c r="L12" s="359" t="e">
        <f t="shared" si="11"/>
        <v>#REF!</v>
      </c>
      <c r="M12" s="359"/>
      <c r="N12" s="359">
        <v>1</v>
      </c>
      <c r="O12" s="360" t="e">
        <f t="shared" si="12"/>
        <v>#REF!</v>
      </c>
      <c r="S12" t="s">
        <v>39</v>
      </c>
      <c r="T12" s="125">
        <v>60</v>
      </c>
    </row>
    <row r="13" spans="1:20" x14ac:dyDescent="0.2">
      <c r="A13" s="125" t="e">
        <f>#REF!</f>
        <v>#REF!</v>
      </c>
      <c r="B13" s="125" t="e">
        <f>#REF!</f>
        <v>#REF!</v>
      </c>
      <c r="C13" s="125" t="e">
        <f>#REF!</f>
        <v>#REF!</v>
      </c>
      <c r="D13" s="130" t="e">
        <f>#REF!</f>
        <v>#REF!</v>
      </c>
      <c r="F13" s="359" t="e">
        <f t="shared" si="7"/>
        <v>#REF!</v>
      </c>
      <c r="G13" s="359" t="e">
        <f t="shared" si="8"/>
        <v>#REF!</v>
      </c>
      <c r="H13" s="359" t="e">
        <f t="shared" si="9"/>
        <v>#REF!</v>
      </c>
      <c r="I13" s="359" t="e">
        <f t="shared" si="3"/>
        <v>#REF!</v>
      </c>
      <c r="J13" s="359" t="e">
        <f t="shared" si="10"/>
        <v>#REF!</v>
      </c>
      <c r="K13" s="359"/>
      <c r="L13" s="359" t="e">
        <f t="shared" si="11"/>
        <v>#REF!</v>
      </c>
      <c r="M13" s="359"/>
      <c r="N13" s="359">
        <v>1</v>
      </c>
      <c r="O13" s="360" t="e">
        <f t="shared" si="12"/>
        <v>#REF!</v>
      </c>
      <c r="S13" t="s">
        <v>42</v>
      </c>
      <c r="T13" s="125">
        <v>1500</v>
      </c>
    </row>
    <row r="14" spans="1:20" x14ac:dyDescent="0.2">
      <c r="A14" s="125" t="e">
        <f>#REF!</f>
        <v>#REF!</v>
      </c>
      <c r="B14" s="125" t="e">
        <f>#REF!</f>
        <v>#REF!</v>
      </c>
      <c r="C14" s="125" t="e">
        <f>#REF!</f>
        <v>#REF!</v>
      </c>
      <c r="D14" s="130" t="e">
        <f>#REF!</f>
        <v>#REF!</v>
      </c>
      <c r="F14" s="359" t="e">
        <f t="shared" ref="F14:F51" si="13">A14</f>
        <v>#REF!</v>
      </c>
      <c r="G14" s="359" t="e">
        <f t="shared" ref="G14:G51" si="14">VLOOKUP(B14,CODES,2,FALSE)</f>
        <v>#REF!</v>
      </c>
      <c r="H14" s="359" t="e">
        <f t="shared" ref="H14:H51" si="15">LEFT(C14,3)</f>
        <v>#REF!</v>
      </c>
      <c r="I14" s="359" t="e">
        <f t="shared" si="3"/>
        <v>#REF!</v>
      </c>
      <c r="J14" s="359" t="e">
        <f t="shared" ref="J14:J51" si="16">C14</f>
        <v>#REF!</v>
      </c>
      <c r="K14" s="359"/>
      <c r="L14" s="359" t="e">
        <f t="shared" ref="L14:L51" si="17">CONCATENATE(C14," ",B14)</f>
        <v>#REF!</v>
      </c>
      <c r="M14" s="359"/>
      <c r="N14" s="359">
        <v>2</v>
      </c>
      <c r="O14" s="360" t="e">
        <f t="shared" ref="O14:O51" si="18">D14</f>
        <v>#REF!</v>
      </c>
      <c r="S14"/>
    </row>
    <row r="15" spans="1:20" x14ac:dyDescent="0.2">
      <c r="A15" s="125" t="e">
        <f>#REF!</f>
        <v>#REF!</v>
      </c>
      <c r="B15" s="125" t="e">
        <f>#REF!</f>
        <v>#REF!</v>
      </c>
      <c r="C15" s="125" t="e">
        <f>#REF!</f>
        <v>#REF!</v>
      </c>
      <c r="D15" s="130" t="e">
        <f>#REF!</f>
        <v>#REF!</v>
      </c>
      <c r="F15" s="359" t="e">
        <f t="shared" si="13"/>
        <v>#REF!</v>
      </c>
      <c r="G15" s="359" t="e">
        <f t="shared" si="14"/>
        <v>#REF!</v>
      </c>
      <c r="H15" s="359" t="e">
        <f t="shared" si="15"/>
        <v>#REF!</v>
      </c>
      <c r="I15" s="359" t="e">
        <f t="shared" si="3"/>
        <v>#REF!</v>
      </c>
      <c r="J15" s="359" t="e">
        <f t="shared" si="16"/>
        <v>#REF!</v>
      </c>
      <c r="K15" s="359"/>
      <c r="L15" s="359" t="e">
        <f t="shared" si="17"/>
        <v>#REF!</v>
      </c>
      <c r="M15" s="359"/>
      <c r="N15" s="359">
        <v>3</v>
      </c>
      <c r="O15" s="360" t="e">
        <f t="shared" si="18"/>
        <v>#REF!</v>
      </c>
      <c r="S15" t="s">
        <v>4</v>
      </c>
      <c r="T15" s="125" t="s">
        <v>563</v>
      </c>
    </row>
    <row r="16" spans="1:20" x14ac:dyDescent="0.2">
      <c r="A16" s="125" t="e">
        <f>#REF!</f>
        <v>#REF!</v>
      </c>
      <c r="B16" s="125" t="e">
        <f>#REF!</f>
        <v>#REF!</v>
      </c>
      <c r="C16" s="125" t="e">
        <f>#REF!</f>
        <v>#REF!</v>
      </c>
      <c r="D16" s="130" t="e">
        <f>#REF!</f>
        <v>#REF!</v>
      </c>
      <c r="F16" s="359" t="e">
        <f t="shared" si="13"/>
        <v>#REF!</v>
      </c>
      <c r="G16" s="359" t="e">
        <f t="shared" si="14"/>
        <v>#REF!</v>
      </c>
      <c r="H16" s="359" t="e">
        <f t="shared" si="15"/>
        <v>#REF!</v>
      </c>
      <c r="I16" s="359" t="e">
        <f t="shared" si="3"/>
        <v>#REF!</v>
      </c>
      <c r="J16" s="359" t="e">
        <f t="shared" si="16"/>
        <v>#REF!</v>
      </c>
      <c r="K16" s="359"/>
      <c r="L16" s="359" t="e">
        <f t="shared" si="17"/>
        <v>#REF!</v>
      </c>
      <c r="M16" s="359"/>
      <c r="N16" s="359">
        <v>4</v>
      </c>
      <c r="O16" s="360" t="e">
        <f t="shared" si="18"/>
        <v>#REF!</v>
      </c>
      <c r="S16" t="s">
        <v>7</v>
      </c>
      <c r="T16" s="125" t="s">
        <v>563</v>
      </c>
    </row>
    <row r="17" spans="1:20" x14ac:dyDescent="0.2">
      <c r="A17" s="125" t="e">
        <f>#REF!</f>
        <v>#REF!</v>
      </c>
      <c r="B17" s="125" t="e">
        <f>#REF!</f>
        <v>#REF!</v>
      </c>
      <c r="C17" s="125" t="e">
        <f>#REF!</f>
        <v>#REF!</v>
      </c>
      <c r="D17" s="130" t="e">
        <f>#REF!</f>
        <v>#REF!</v>
      </c>
      <c r="F17" s="359" t="e">
        <f t="shared" si="13"/>
        <v>#REF!</v>
      </c>
      <c r="G17" s="359" t="e">
        <f t="shared" si="14"/>
        <v>#REF!</v>
      </c>
      <c r="H17" s="359" t="e">
        <f t="shared" si="15"/>
        <v>#REF!</v>
      </c>
      <c r="I17" s="359" t="e">
        <f t="shared" si="3"/>
        <v>#REF!</v>
      </c>
      <c r="J17" s="359" t="e">
        <f t="shared" si="16"/>
        <v>#REF!</v>
      </c>
      <c r="K17" s="359"/>
      <c r="L17" s="359" t="e">
        <f t="shared" si="17"/>
        <v>#REF!</v>
      </c>
      <c r="M17" s="359"/>
      <c r="N17" s="359">
        <v>5</v>
      </c>
      <c r="O17" s="360" t="e">
        <f t="shared" si="18"/>
        <v>#REF!</v>
      </c>
      <c r="S17" t="s">
        <v>10</v>
      </c>
      <c r="T17" s="125" t="s">
        <v>563</v>
      </c>
    </row>
    <row r="18" spans="1:20" x14ac:dyDescent="0.2">
      <c r="A18" s="125" t="e">
        <f>#REF!</f>
        <v>#REF!</v>
      </c>
      <c r="B18" s="125" t="e">
        <f>#REF!</f>
        <v>#REF!</v>
      </c>
      <c r="C18" s="125" t="e">
        <f>#REF!</f>
        <v>#REF!</v>
      </c>
      <c r="D18" s="130" t="e">
        <f>#REF!</f>
        <v>#REF!</v>
      </c>
      <c r="F18" s="359" t="e">
        <f t="shared" si="13"/>
        <v>#REF!</v>
      </c>
      <c r="G18" s="359" t="e">
        <f t="shared" si="14"/>
        <v>#REF!</v>
      </c>
      <c r="H18" s="359" t="e">
        <f t="shared" si="15"/>
        <v>#REF!</v>
      </c>
      <c r="I18" s="359" t="e">
        <f t="shared" si="3"/>
        <v>#REF!</v>
      </c>
      <c r="J18" s="359" t="e">
        <f t="shared" si="16"/>
        <v>#REF!</v>
      </c>
      <c r="K18" s="359"/>
      <c r="L18" s="359" t="e">
        <f t="shared" si="17"/>
        <v>#REF!</v>
      </c>
      <c r="M18" s="359"/>
      <c r="N18" s="359">
        <v>6</v>
      </c>
      <c r="O18" s="360" t="e">
        <f t="shared" si="18"/>
        <v>#REF!</v>
      </c>
      <c r="S18" t="s">
        <v>15</v>
      </c>
      <c r="T18" s="125" t="s">
        <v>557</v>
      </c>
    </row>
    <row r="19" spans="1:20" x14ac:dyDescent="0.2">
      <c r="A19" s="125" t="e">
        <f>#REF!</f>
        <v>#REF!</v>
      </c>
      <c r="B19" s="125" t="e">
        <f>#REF!</f>
        <v>#REF!</v>
      </c>
      <c r="C19" s="125" t="e">
        <f>#REF!</f>
        <v>#REF!</v>
      </c>
      <c r="D19" s="130" t="e">
        <f>#REF!</f>
        <v>#REF!</v>
      </c>
      <c r="F19" s="359" t="e">
        <f t="shared" si="13"/>
        <v>#REF!</v>
      </c>
      <c r="G19" s="359" t="e">
        <f t="shared" si="14"/>
        <v>#REF!</v>
      </c>
      <c r="H19" s="359" t="e">
        <f t="shared" si="15"/>
        <v>#REF!</v>
      </c>
      <c r="I19" s="359" t="e">
        <f t="shared" si="3"/>
        <v>#REF!</v>
      </c>
      <c r="J19" s="359" t="e">
        <f t="shared" si="16"/>
        <v>#REF!</v>
      </c>
      <c r="K19" s="359"/>
      <c r="L19" s="359" t="e">
        <f t="shared" si="17"/>
        <v>#REF!</v>
      </c>
      <c r="M19" s="359"/>
      <c r="N19" s="359">
        <v>7</v>
      </c>
      <c r="O19" s="360" t="e">
        <f t="shared" si="18"/>
        <v>#REF!</v>
      </c>
      <c r="S19" t="s">
        <v>23</v>
      </c>
      <c r="T19" s="125" t="s">
        <v>557</v>
      </c>
    </row>
    <row r="20" spans="1:20" x14ac:dyDescent="0.2">
      <c r="A20" s="125" t="e">
        <f>#REF!</f>
        <v>#REF!</v>
      </c>
      <c r="B20" s="125" t="e">
        <f>#REF!</f>
        <v>#REF!</v>
      </c>
      <c r="C20" s="125" t="e">
        <f>#REF!</f>
        <v>#REF!</v>
      </c>
      <c r="D20" s="130" t="e">
        <f>#REF!</f>
        <v>#REF!</v>
      </c>
      <c r="F20" s="359" t="e">
        <f t="shared" si="13"/>
        <v>#REF!</v>
      </c>
      <c r="G20" s="359" t="e">
        <f t="shared" si="14"/>
        <v>#REF!</v>
      </c>
      <c r="H20" s="359" t="e">
        <f t="shared" si="15"/>
        <v>#REF!</v>
      </c>
      <c r="I20" s="359" t="e">
        <f t="shared" si="3"/>
        <v>#REF!</v>
      </c>
      <c r="J20" s="359" t="e">
        <f t="shared" si="16"/>
        <v>#REF!</v>
      </c>
      <c r="K20" s="359"/>
      <c r="L20" s="359" t="e">
        <f t="shared" si="17"/>
        <v>#REF!</v>
      </c>
      <c r="M20" s="359"/>
      <c r="N20" s="359">
        <v>8</v>
      </c>
      <c r="O20" s="360" t="e">
        <f t="shared" si="18"/>
        <v>#REF!</v>
      </c>
      <c r="S20" t="s">
        <v>0</v>
      </c>
      <c r="T20" s="125" t="s">
        <v>557</v>
      </c>
    </row>
    <row r="21" spans="1:20" x14ac:dyDescent="0.2">
      <c r="A21" s="125" t="e">
        <f>#REF!</f>
        <v>#REF!</v>
      </c>
      <c r="B21" s="125" t="e">
        <f>#REF!</f>
        <v>#REF!</v>
      </c>
      <c r="C21" s="125" t="e">
        <f>#REF!</f>
        <v>#REF!</v>
      </c>
      <c r="D21" s="130" t="e">
        <f>#REF!</f>
        <v>#REF!</v>
      </c>
      <c r="F21" s="359" t="e">
        <f t="shared" si="13"/>
        <v>#REF!</v>
      </c>
      <c r="G21" s="359" t="e">
        <f t="shared" si="14"/>
        <v>#REF!</v>
      </c>
      <c r="H21" s="359" t="e">
        <f t="shared" si="15"/>
        <v>#REF!</v>
      </c>
      <c r="I21" s="359" t="e">
        <f t="shared" si="3"/>
        <v>#REF!</v>
      </c>
      <c r="J21" s="359" t="e">
        <f t="shared" si="16"/>
        <v>#REF!</v>
      </c>
      <c r="K21" s="359"/>
      <c r="L21" s="359" t="e">
        <f t="shared" si="17"/>
        <v>#REF!</v>
      </c>
      <c r="M21" s="359"/>
      <c r="N21" s="359">
        <v>9</v>
      </c>
      <c r="O21" s="360" t="e">
        <f t="shared" si="18"/>
        <v>#REF!</v>
      </c>
      <c r="S21"/>
    </row>
    <row r="22" spans="1:20" x14ac:dyDescent="0.2">
      <c r="A22" s="125" t="e">
        <f>#REF!</f>
        <v>#REF!</v>
      </c>
      <c r="B22" s="125" t="e">
        <f>#REF!</f>
        <v>#REF!</v>
      </c>
      <c r="C22" s="125" t="e">
        <f>#REF!</f>
        <v>#REF!</v>
      </c>
      <c r="D22" s="130" t="e">
        <f>#REF!</f>
        <v>#REF!</v>
      </c>
      <c r="F22" s="359" t="e">
        <f t="shared" si="13"/>
        <v>#REF!</v>
      </c>
      <c r="G22" s="359" t="e">
        <f t="shared" si="14"/>
        <v>#REF!</v>
      </c>
      <c r="H22" s="359" t="e">
        <f t="shared" si="15"/>
        <v>#REF!</v>
      </c>
      <c r="I22" s="359" t="e">
        <f t="shared" si="3"/>
        <v>#REF!</v>
      </c>
      <c r="J22" s="359" t="e">
        <f t="shared" si="16"/>
        <v>#REF!</v>
      </c>
      <c r="K22" s="359"/>
      <c r="L22" s="359" t="e">
        <f t="shared" si="17"/>
        <v>#REF!</v>
      </c>
      <c r="M22" s="359"/>
      <c r="N22" s="359">
        <v>10</v>
      </c>
      <c r="O22" s="360" t="e">
        <f t="shared" si="18"/>
        <v>#REF!</v>
      </c>
      <c r="S22"/>
    </row>
    <row r="23" spans="1:20" x14ac:dyDescent="0.2">
      <c r="A23" s="125" t="e">
        <f>#REF!</f>
        <v>#REF!</v>
      </c>
      <c r="B23" s="125" t="e">
        <f>#REF!</f>
        <v>#REF!</v>
      </c>
      <c r="C23" s="125" t="e">
        <f>#REF!</f>
        <v>#REF!</v>
      </c>
      <c r="D23" s="130" t="e">
        <f>#REF!</f>
        <v>#REF!</v>
      </c>
      <c r="F23" s="359" t="e">
        <f t="shared" si="13"/>
        <v>#REF!</v>
      </c>
      <c r="G23" s="359" t="e">
        <f t="shared" si="14"/>
        <v>#REF!</v>
      </c>
      <c r="H23" s="359" t="e">
        <f t="shared" si="15"/>
        <v>#REF!</v>
      </c>
      <c r="I23" s="359" t="e">
        <f t="shared" si="3"/>
        <v>#REF!</v>
      </c>
      <c r="J23" s="359" t="e">
        <f t="shared" si="16"/>
        <v>#REF!</v>
      </c>
      <c r="K23" s="359"/>
      <c r="L23" s="359" t="e">
        <f t="shared" si="17"/>
        <v>#REF!</v>
      </c>
      <c r="M23" s="359"/>
      <c r="N23" s="359">
        <v>11</v>
      </c>
      <c r="O23" s="360" t="e">
        <f t="shared" si="18"/>
        <v>#REF!</v>
      </c>
      <c r="S23"/>
    </row>
    <row r="24" spans="1:20" x14ac:dyDescent="0.2">
      <c r="A24" s="125" t="e">
        <f>#REF!</f>
        <v>#REF!</v>
      </c>
      <c r="B24" s="125" t="e">
        <f>#REF!</f>
        <v>#REF!</v>
      </c>
      <c r="C24" s="125" t="e">
        <f>#REF!</f>
        <v>#REF!</v>
      </c>
      <c r="D24" s="130" t="e">
        <f>#REF!</f>
        <v>#REF!</v>
      </c>
      <c r="F24" s="359" t="e">
        <f t="shared" si="13"/>
        <v>#REF!</v>
      </c>
      <c r="G24" s="359" t="e">
        <f t="shared" si="14"/>
        <v>#REF!</v>
      </c>
      <c r="H24" s="359" t="e">
        <f t="shared" si="15"/>
        <v>#REF!</v>
      </c>
      <c r="I24" s="359" t="e">
        <f t="shared" si="3"/>
        <v>#REF!</v>
      </c>
      <c r="J24" s="359" t="e">
        <f t="shared" si="16"/>
        <v>#REF!</v>
      </c>
      <c r="K24" s="359"/>
      <c r="L24" s="359" t="e">
        <f t="shared" si="17"/>
        <v>#REF!</v>
      </c>
      <c r="M24" s="359"/>
      <c r="N24" s="359">
        <v>12</v>
      </c>
      <c r="O24" s="360" t="e">
        <f t="shared" si="18"/>
        <v>#REF!</v>
      </c>
      <c r="S24"/>
    </row>
    <row r="25" spans="1:20" x14ac:dyDescent="0.2">
      <c r="A25" s="125" t="e">
        <f>#REF!</f>
        <v>#REF!</v>
      </c>
      <c r="B25" s="125" t="e">
        <f>#REF!</f>
        <v>#REF!</v>
      </c>
      <c r="C25" s="125" t="e">
        <f>#REF!</f>
        <v>#REF!</v>
      </c>
      <c r="D25" s="130" t="e">
        <f>#REF!</f>
        <v>#REF!</v>
      </c>
      <c r="F25" s="359" t="e">
        <f t="shared" si="13"/>
        <v>#REF!</v>
      </c>
      <c r="G25" s="359" t="e">
        <f t="shared" si="14"/>
        <v>#REF!</v>
      </c>
      <c r="H25" s="359" t="e">
        <f t="shared" si="15"/>
        <v>#REF!</v>
      </c>
      <c r="I25" s="359" t="e">
        <f t="shared" si="3"/>
        <v>#REF!</v>
      </c>
      <c r="J25" s="359" t="e">
        <f t="shared" si="16"/>
        <v>#REF!</v>
      </c>
      <c r="K25" s="359"/>
      <c r="L25" s="359" t="e">
        <f t="shared" si="17"/>
        <v>#REF!</v>
      </c>
      <c r="M25" s="359"/>
      <c r="N25" s="359">
        <v>13</v>
      </c>
      <c r="O25" s="360" t="e">
        <f t="shared" si="18"/>
        <v>#REF!</v>
      </c>
      <c r="S25"/>
    </row>
    <row r="26" spans="1:20" x14ac:dyDescent="0.2">
      <c r="A26" s="125" t="e">
        <f>#REF!</f>
        <v>#REF!</v>
      </c>
      <c r="B26" s="125" t="e">
        <f>#REF!</f>
        <v>#REF!</v>
      </c>
      <c r="C26" s="125" t="e">
        <f>#REF!</f>
        <v>#REF!</v>
      </c>
      <c r="D26" s="130" t="e">
        <f>#REF!</f>
        <v>#REF!</v>
      </c>
      <c r="F26" s="359" t="e">
        <f t="shared" si="13"/>
        <v>#REF!</v>
      </c>
      <c r="G26" s="359" t="e">
        <f t="shared" si="14"/>
        <v>#REF!</v>
      </c>
      <c r="H26" s="359" t="e">
        <f t="shared" si="15"/>
        <v>#REF!</v>
      </c>
      <c r="I26" s="359" t="e">
        <f t="shared" si="3"/>
        <v>#REF!</v>
      </c>
      <c r="J26" s="359" t="e">
        <f t="shared" si="16"/>
        <v>#REF!</v>
      </c>
      <c r="K26" s="359"/>
      <c r="L26" s="359" t="e">
        <f t="shared" si="17"/>
        <v>#REF!</v>
      </c>
      <c r="M26" s="359"/>
      <c r="N26" s="359">
        <v>14</v>
      </c>
      <c r="O26" s="360" t="e">
        <f t="shared" si="18"/>
        <v>#REF!</v>
      </c>
      <c r="S26"/>
    </row>
    <row r="27" spans="1:20" x14ac:dyDescent="0.2">
      <c r="A27" s="125" t="e">
        <f>#REF!</f>
        <v>#REF!</v>
      </c>
      <c r="B27" s="125" t="e">
        <f>#REF!</f>
        <v>#REF!</v>
      </c>
      <c r="C27" s="125" t="e">
        <f>#REF!</f>
        <v>#REF!</v>
      </c>
      <c r="D27" s="130" t="e">
        <f>#REF!</f>
        <v>#REF!</v>
      </c>
      <c r="F27" s="359" t="e">
        <f t="shared" si="13"/>
        <v>#REF!</v>
      </c>
      <c r="G27" s="359" t="e">
        <f t="shared" si="14"/>
        <v>#REF!</v>
      </c>
      <c r="H27" s="359" t="e">
        <f t="shared" si="15"/>
        <v>#REF!</v>
      </c>
      <c r="I27" s="359" t="e">
        <f t="shared" si="3"/>
        <v>#REF!</v>
      </c>
      <c r="J27" s="359" t="e">
        <f t="shared" si="16"/>
        <v>#REF!</v>
      </c>
      <c r="K27" s="359"/>
      <c r="L27" s="359" t="e">
        <f t="shared" si="17"/>
        <v>#REF!</v>
      </c>
      <c r="M27" s="359"/>
      <c r="N27" s="359">
        <v>15</v>
      </c>
      <c r="O27" s="360" t="e">
        <f t="shared" si="18"/>
        <v>#REF!</v>
      </c>
    </row>
    <row r="28" spans="1:20" x14ac:dyDescent="0.2">
      <c r="A28" s="125" t="e">
        <f>#REF!</f>
        <v>#REF!</v>
      </c>
      <c r="B28" s="125" t="e">
        <f>#REF!</f>
        <v>#REF!</v>
      </c>
      <c r="C28" s="125" t="e">
        <f>#REF!</f>
        <v>#REF!</v>
      </c>
      <c r="D28" s="130" t="e">
        <f>#REF!</f>
        <v>#REF!</v>
      </c>
      <c r="F28" s="359" t="e">
        <f t="shared" si="13"/>
        <v>#REF!</v>
      </c>
      <c r="G28" s="359" t="e">
        <f t="shared" si="14"/>
        <v>#REF!</v>
      </c>
      <c r="H28" s="359" t="e">
        <f t="shared" si="15"/>
        <v>#REF!</v>
      </c>
      <c r="I28" s="359" t="e">
        <f t="shared" si="3"/>
        <v>#REF!</v>
      </c>
      <c r="J28" s="359" t="e">
        <f t="shared" si="16"/>
        <v>#REF!</v>
      </c>
      <c r="K28" s="359"/>
      <c r="L28" s="359" t="e">
        <f t="shared" si="17"/>
        <v>#REF!</v>
      </c>
      <c r="M28" s="359"/>
      <c r="N28" s="359">
        <v>16</v>
      </c>
      <c r="O28" s="360" t="e">
        <f t="shared" si="18"/>
        <v>#REF!</v>
      </c>
    </row>
    <row r="29" spans="1:20" x14ac:dyDescent="0.2">
      <c r="A29" s="125" t="e">
        <f>#REF!</f>
        <v>#REF!</v>
      </c>
      <c r="B29" s="125" t="e">
        <f>#REF!</f>
        <v>#REF!</v>
      </c>
      <c r="C29" s="125" t="e">
        <f>#REF!</f>
        <v>#REF!</v>
      </c>
      <c r="D29" s="130" t="e">
        <f>#REF!</f>
        <v>#REF!</v>
      </c>
      <c r="F29" s="359" t="e">
        <f t="shared" si="13"/>
        <v>#REF!</v>
      </c>
      <c r="G29" s="359" t="e">
        <f t="shared" si="14"/>
        <v>#REF!</v>
      </c>
      <c r="H29" s="359" t="e">
        <f t="shared" si="15"/>
        <v>#REF!</v>
      </c>
      <c r="I29" s="359" t="e">
        <f t="shared" si="3"/>
        <v>#REF!</v>
      </c>
      <c r="J29" s="359" t="e">
        <f t="shared" si="16"/>
        <v>#REF!</v>
      </c>
      <c r="K29" s="359"/>
      <c r="L29" s="359" t="e">
        <f t="shared" si="17"/>
        <v>#REF!</v>
      </c>
      <c r="M29" s="359"/>
      <c r="N29" s="359">
        <v>17</v>
      </c>
      <c r="O29" s="360" t="e">
        <f t="shared" si="18"/>
        <v>#REF!</v>
      </c>
    </row>
    <row r="30" spans="1:20" x14ac:dyDescent="0.2">
      <c r="A30" s="125" t="e">
        <f>#REF!</f>
        <v>#REF!</v>
      </c>
      <c r="B30" s="125" t="e">
        <f>#REF!</f>
        <v>#REF!</v>
      </c>
      <c r="C30" s="125" t="e">
        <f>#REF!</f>
        <v>#REF!</v>
      </c>
      <c r="D30" s="130" t="e">
        <f>#REF!</f>
        <v>#REF!</v>
      </c>
      <c r="F30" s="359" t="e">
        <f t="shared" si="13"/>
        <v>#REF!</v>
      </c>
      <c r="G30" s="359" t="e">
        <f t="shared" si="14"/>
        <v>#REF!</v>
      </c>
      <c r="H30" s="359" t="e">
        <f t="shared" si="15"/>
        <v>#REF!</v>
      </c>
      <c r="I30" s="359" t="e">
        <f t="shared" si="3"/>
        <v>#REF!</v>
      </c>
      <c r="J30" s="359" t="e">
        <f t="shared" si="16"/>
        <v>#REF!</v>
      </c>
      <c r="K30" s="359"/>
      <c r="L30" s="359" t="e">
        <f t="shared" si="17"/>
        <v>#REF!</v>
      </c>
      <c r="M30" s="359"/>
      <c r="N30" s="359">
        <v>19</v>
      </c>
      <c r="O30" s="360" t="e">
        <f t="shared" si="18"/>
        <v>#REF!</v>
      </c>
    </row>
    <row r="31" spans="1:20" x14ac:dyDescent="0.2">
      <c r="A31" s="125" t="e">
        <f>#REF!</f>
        <v>#REF!</v>
      </c>
      <c r="B31" s="125" t="e">
        <f>#REF!</f>
        <v>#REF!</v>
      </c>
      <c r="C31" s="125" t="e">
        <f>#REF!</f>
        <v>#REF!</v>
      </c>
      <c r="D31" s="130" t="e">
        <f>#REF!</f>
        <v>#REF!</v>
      </c>
      <c r="F31" s="359" t="e">
        <f t="shared" si="13"/>
        <v>#REF!</v>
      </c>
      <c r="G31" s="359" t="e">
        <f t="shared" si="14"/>
        <v>#REF!</v>
      </c>
      <c r="H31" s="359" t="e">
        <f t="shared" si="15"/>
        <v>#REF!</v>
      </c>
      <c r="I31" s="359" t="e">
        <f t="shared" si="3"/>
        <v>#REF!</v>
      </c>
      <c r="J31" s="359" t="e">
        <f t="shared" si="16"/>
        <v>#REF!</v>
      </c>
      <c r="K31" s="359"/>
      <c r="L31" s="359" t="e">
        <f t="shared" si="17"/>
        <v>#REF!</v>
      </c>
      <c r="M31" s="359"/>
      <c r="N31" s="359">
        <v>20</v>
      </c>
      <c r="O31" s="360" t="e">
        <f t="shared" si="18"/>
        <v>#REF!</v>
      </c>
    </row>
    <row r="32" spans="1:20" x14ac:dyDescent="0.2">
      <c r="A32" s="125" t="e">
        <f>#REF!</f>
        <v>#REF!</v>
      </c>
      <c r="B32" s="125" t="e">
        <f>#REF!</f>
        <v>#REF!</v>
      </c>
      <c r="C32" s="125" t="e">
        <f>#REF!</f>
        <v>#REF!</v>
      </c>
      <c r="D32" s="130" t="e">
        <f>#REF!</f>
        <v>#REF!</v>
      </c>
      <c r="F32" s="359" t="e">
        <f t="shared" si="13"/>
        <v>#REF!</v>
      </c>
      <c r="G32" s="359" t="e">
        <f t="shared" si="14"/>
        <v>#REF!</v>
      </c>
      <c r="H32" s="359" t="e">
        <f t="shared" si="15"/>
        <v>#REF!</v>
      </c>
      <c r="I32" s="359" t="e">
        <f t="shared" si="3"/>
        <v>#REF!</v>
      </c>
      <c r="J32" s="359" t="e">
        <f t="shared" si="16"/>
        <v>#REF!</v>
      </c>
      <c r="K32" s="359"/>
      <c r="L32" s="359" t="e">
        <f t="shared" si="17"/>
        <v>#REF!</v>
      </c>
      <c r="M32" s="359"/>
      <c r="N32" s="359">
        <v>21</v>
      </c>
      <c r="O32" s="360" t="e">
        <f t="shared" si="18"/>
        <v>#REF!</v>
      </c>
    </row>
    <row r="33" spans="1:15" x14ac:dyDescent="0.2">
      <c r="A33" s="125" t="e">
        <f>#REF!</f>
        <v>#REF!</v>
      </c>
      <c r="B33" s="125" t="e">
        <f>#REF!</f>
        <v>#REF!</v>
      </c>
      <c r="C33" s="125" t="e">
        <f>#REF!</f>
        <v>#REF!</v>
      </c>
      <c r="D33" s="130" t="e">
        <f>#REF!</f>
        <v>#REF!</v>
      </c>
      <c r="F33" s="359" t="e">
        <f t="shared" si="13"/>
        <v>#REF!</v>
      </c>
      <c r="G33" s="359" t="e">
        <f t="shared" si="14"/>
        <v>#REF!</v>
      </c>
      <c r="H33" s="359" t="e">
        <f t="shared" si="15"/>
        <v>#REF!</v>
      </c>
      <c r="I33" s="359" t="e">
        <f t="shared" si="3"/>
        <v>#REF!</v>
      </c>
      <c r="J33" s="359" t="e">
        <f t="shared" si="16"/>
        <v>#REF!</v>
      </c>
      <c r="K33" s="359"/>
      <c r="L33" s="359" t="e">
        <f t="shared" si="17"/>
        <v>#REF!</v>
      </c>
      <c r="M33" s="359"/>
      <c r="N33" s="359">
        <v>22</v>
      </c>
      <c r="O33" s="360" t="e">
        <f t="shared" si="18"/>
        <v>#REF!</v>
      </c>
    </row>
    <row r="34" spans="1:15" x14ac:dyDescent="0.2">
      <c r="A34" s="125" t="e">
        <f>#REF!</f>
        <v>#REF!</v>
      </c>
      <c r="B34" s="125" t="e">
        <f>#REF!</f>
        <v>#REF!</v>
      </c>
      <c r="C34" s="125" t="e">
        <f>#REF!</f>
        <v>#REF!</v>
      </c>
      <c r="D34" s="130" t="e">
        <f>#REF!</f>
        <v>#REF!</v>
      </c>
      <c r="F34" s="359" t="e">
        <f t="shared" si="13"/>
        <v>#REF!</v>
      </c>
      <c r="G34" s="359" t="e">
        <f t="shared" si="14"/>
        <v>#REF!</v>
      </c>
      <c r="H34" s="359" t="e">
        <f t="shared" si="15"/>
        <v>#REF!</v>
      </c>
      <c r="I34" s="359" t="e">
        <f t="shared" ref="I34:I51" si="19">VLOOKUP(J34,$S$15:$T$20,2,FALSE)</f>
        <v>#REF!</v>
      </c>
      <c r="J34" s="359" t="e">
        <f t="shared" si="16"/>
        <v>#REF!</v>
      </c>
      <c r="K34" s="359"/>
      <c r="L34" s="359" t="e">
        <f t="shared" si="17"/>
        <v>#REF!</v>
      </c>
      <c r="M34" s="359"/>
      <c r="N34" s="359">
        <v>23</v>
      </c>
      <c r="O34" s="360" t="e">
        <f t="shared" si="18"/>
        <v>#REF!</v>
      </c>
    </row>
    <row r="35" spans="1:15" x14ac:dyDescent="0.2">
      <c r="A35" s="125" t="e">
        <f>#REF!</f>
        <v>#REF!</v>
      </c>
      <c r="B35" s="125" t="e">
        <f>#REF!</f>
        <v>#REF!</v>
      </c>
      <c r="C35" s="125" t="e">
        <f>#REF!</f>
        <v>#REF!</v>
      </c>
      <c r="D35" s="130" t="e">
        <f>#REF!</f>
        <v>#REF!</v>
      </c>
      <c r="F35" s="359" t="e">
        <f t="shared" si="13"/>
        <v>#REF!</v>
      </c>
      <c r="G35" s="359" t="e">
        <f t="shared" si="14"/>
        <v>#REF!</v>
      </c>
      <c r="H35" s="359" t="e">
        <f t="shared" si="15"/>
        <v>#REF!</v>
      </c>
      <c r="I35" s="359" t="e">
        <f t="shared" si="19"/>
        <v>#REF!</v>
      </c>
      <c r="J35" s="359" t="e">
        <f t="shared" si="16"/>
        <v>#REF!</v>
      </c>
      <c r="K35" s="359"/>
      <c r="L35" s="359" t="e">
        <f t="shared" si="17"/>
        <v>#REF!</v>
      </c>
      <c r="M35" s="359"/>
      <c r="N35" s="359">
        <v>24</v>
      </c>
      <c r="O35" s="360" t="e">
        <f t="shared" si="18"/>
        <v>#REF!</v>
      </c>
    </row>
    <row r="36" spans="1:15" x14ac:dyDescent="0.2">
      <c r="A36" s="125" t="e">
        <f>#REF!</f>
        <v>#REF!</v>
      </c>
      <c r="B36" s="125" t="e">
        <f>#REF!</f>
        <v>#REF!</v>
      </c>
      <c r="C36" s="125" t="e">
        <f>#REF!</f>
        <v>#REF!</v>
      </c>
      <c r="D36" s="130" t="e">
        <f>#REF!</f>
        <v>#REF!</v>
      </c>
      <c r="F36" s="359" t="e">
        <f t="shared" si="13"/>
        <v>#REF!</v>
      </c>
      <c r="G36" s="359" t="e">
        <f t="shared" si="14"/>
        <v>#REF!</v>
      </c>
      <c r="H36" s="359" t="e">
        <f t="shared" si="15"/>
        <v>#REF!</v>
      </c>
      <c r="I36" s="359" t="e">
        <f t="shared" si="19"/>
        <v>#REF!</v>
      </c>
      <c r="J36" s="359" t="e">
        <f t="shared" si="16"/>
        <v>#REF!</v>
      </c>
      <c r="K36" s="359"/>
      <c r="L36" s="359" t="e">
        <f t="shared" si="17"/>
        <v>#REF!</v>
      </c>
      <c r="M36" s="359"/>
      <c r="N36" s="359">
        <v>29</v>
      </c>
      <c r="O36" s="360" t="e">
        <f t="shared" si="18"/>
        <v>#REF!</v>
      </c>
    </row>
    <row r="37" spans="1:15" x14ac:dyDescent="0.2">
      <c r="A37" s="125" t="e">
        <f>#REF!</f>
        <v>#REF!</v>
      </c>
      <c r="B37" s="125" t="e">
        <f>#REF!</f>
        <v>#REF!</v>
      </c>
      <c r="C37" s="125" t="e">
        <f>#REF!</f>
        <v>#REF!</v>
      </c>
      <c r="D37" s="130" t="e">
        <f>#REF!</f>
        <v>#REF!</v>
      </c>
      <c r="F37" s="359" t="e">
        <f t="shared" si="13"/>
        <v>#REF!</v>
      </c>
      <c r="G37" s="359" t="e">
        <f t="shared" si="14"/>
        <v>#REF!</v>
      </c>
      <c r="H37" s="359" t="e">
        <f t="shared" si="15"/>
        <v>#REF!</v>
      </c>
      <c r="I37" s="359" t="e">
        <f t="shared" si="19"/>
        <v>#REF!</v>
      </c>
      <c r="J37" s="359" t="e">
        <f t="shared" si="16"/>
        <v>#REF!</v>
      </c>
      <c r="K37" s="359"/>
      <c r="L37" s="359" t="e">
        <f t="shared" si="17"/>
        <v>#REF!</v>
      </c>
      <c r="M37" s="359"/>
      <c r="N37" s="359">
        <v>30</v>
      </c>
      <c r="O37" s="360" t="e">
        <f t="shared" si="18"/>
        <v>#REF!</v>
      </c>
    </row>
    <row r="38" spans="1:15" x14ac:dyDescent="0.2">
      <c r="A38" s="125" t="e">
        <f>#REF!</f>
        <v>#REF!</v>
      </c>
      <c r="B38" s="125" t="e">
        <f>#REF!</f>
        <v>#REF!</v>
      </c>
      <c r="C38" s="125" t="e">
        <f>#REF!</f>
        <v>#REF!</v>
      </c>
      <c r="D38" s="130" t="e">
        <f>#REF!</f>
        <v>#REF!</v>
      </c>
      <c r="F38" s="359" t="e">
        <f t="shared" si="13"/>
        <v>#REF!</v>
      </c>
      <c r="G38" s="359" t="e">
        <f t="shared" si="14"/>
        <v>#REF!</v>
      </c>
      <c r="H38" s="359" t="e">
        <f t="shared" si="15"/>
        <v>#REF!</v>
      </c>
      <c r="I38" s="359" t="e">
        <f t="shared" si="19"/>
        <v>#REF!</v>
      </c>
      <c r="J38" s="359" t="e">
        <f t="shared" si="16"/>
        <v>#REF!</v>
      </c>
      <c r="K38" s="359"/>
      <c r="L38" s="359" t="e">
        <f t="shared" si="17"/>
        <v>#REF!</v>
      </c>
      <c r="M38" s="359"/>
      <c r="N38" s="359">
        <v>31</v>
      </c>
      <c r="O38" s="360" t="e">
        <f t="shared" si="18"/>
        <v>#REF!</v>
      </c>
    </row>
    <row r="39" spans="1:15" x14ac:dyDescent="0.2">
      <c r="A39" s="125" t="e">
        <f>#REF!</f>
        <v>#REF!</v>
      </c>
      <c r="B39" s="125" t="e">
        <f>#REF!</f>
        <v>#REF!</v>
      </c>
      <c r="C39" s="125" t="e">
        <f>#REF!</f>
        <v>#REF!</v>
      </c>
      <c r="D39" s="130" t="e">
        <f>#REF!</f>
        <v>#REF!</v>
      </c>
      <c r="F39" s="359" t="e">
        <f t="shared" si="13"/>
        <v>#REF!</v>
      </c>
      <c r="G39" s="359" t="e">
        <f t="shared" si="14"/>
        <v>#REF!</v>
      </c>
      <c r="H39" s="359" t="e">
        <f t="shared" si="15"/>
        <v>#REF!</v>
      </c>
      <c r="I39" s="359" t="e">
        <f t="shared" si="19"/>
        <v>#REF!</v>
      </c>
      <c r="J39" s="359" t="e">
        <f t="shared" si="16"/>
        <v>#REF!</v>
      </c>
      <c r="K39" s="359"/>
      <c r="L39" s="359" t="e">
        <f t="shared" si="17"/>
        <v>#REF!</v>
      </c>
      <c r="M39" s="359"/>
      <c r="N39" s="359">
        <v>33</v>
      </c>
      <c r="O39" s="360" t="e">
        <f t="shared" si="18"/>
        <v>#REF!</v>
      </c>
    </row>
    <row r="40" spans="1:15" x14ac:dyDescent="0.2">
      <c r="A40" s="130" t="e">
        <f>#REF!</f>
        <v>#REF!</v>
      </c>
      <c r="B40" s="130" t="e">
        <f>#REF!</f>
        <v>#REF!</v>
      </c>
      <c r="C40" s="125" t="e">
        <f>#REF!</f>
        <v>#REF!</v>
      </c>
      <c r="D40" s="130" t="e">
        <f>#REF!</f>
        <v>#REF!</v>
      </c>
      <c r="F40" s="359" t="e">
        <f t="shared" si="13"/>
        <v>#REF!</v>
      </c>
      <c r="G40" s="359" t="e">
        <f t="shared" si="14"/>
        <v>#REF!</v>
      </c>
      <c r="H40" s="359" t="e">
        <f t="shared" si="15"/>
        <v>#REF!</v>
      </c>
      <c r="I40" s="359" t="e">
        <f t="shared" si="19"/>
        <v>#REF!</v>
      </c>
      <c r="J40" s="359" t="e">
        <f t="shared" si="16"/>
        <v>#REF!</v>
      </c>
      <c r="K40" s="359"/>
      <c r="L40" s="359" t="e">
        <f t="shared" si="17"/>
        <v>#REF!</v>
      </c>
      <c r="M40" s="359"/>
      <c r="N40" s="359">
        <v>41</v>
      </c>
      <c r="O40" s="360" t="e">
        <f t="shared" si="18"/>
        <v>#REF!</v>
      </c>
    </row>
    <row r="41" spans="1:15" x14ac:dyDescent="0.2">
      <c r="A41" s="130" t="e">
        <f>#REF!</f>
        <v>#REF!</v>
      </c>
      <c r="B41" s="130" t="e">
        <f>#REF!</f>
        <v>#REF!</v>
      </c>
      <c r="C41" s="125" t="e">
        <f>#REF!</f>
        <v>#REF!</v>
      </c>
      <c r="D41" s="130" t="e">
        <f>#REF!</f>
        <v>#REF!</v>
      </c>
      <c r="F41" s="359" t="e">
        <f t="shared" si="13"/>
        <v>#REF!</v>
      </c>
      <c r="G41" s="359" t="e">
        <f t="shared" si="14"/>
        <v>#REF!</v>
      </c>
      <c r="H41" s="359" t="e">
        <f t="shared" si="15"/>
        <v>#REF!</v>
      </c>
      <c r="I41" s="359" t="e">
        <f t="shared" si="19"/>
        <v>#REF!</v>
      </c>
      <c r="J41" s="359" t="e">
        <f t="shared" si="16"/>
        <v>#REF!</v>
      </c>
      <c r="K41" s="359"/>
      <c r="L41" s="359" t="e">
        <f t="shared" si="17"/>
        <v>#REF!</v>
      </c>
      <c r="M41" s="359"/>
      <c r="N41" s="359">
        <v>42</v>
      </c>
      <c r="O41" s="360" t="e">
        <f t="shared" si="18"/>
        <v>#REF!</v>
      </c>
    </row>
    <row r="42" spans="1:15" x14ac:dyDescent="0.2">
      <c r="A42" s="130" t="e">
        <f>#REF!</f>
        <v>#REF!</v>
      </c>
      <c r="B42" s="130" t="e">
        <f>#REF!</f>
        <v>#REF!</v>
      </c>
      <c r="C42" s="125" t="e">
        <f>#REF!</f>
        <v>#REF!</v>
      </c>
      <c r="D42" s="130" t="e">
        <f>#REF!</f>
        <v>#REF!</v>
      </c>
      <c r="F42" s="359" t="e">
        <f t="shared" si="13"/>
        <v>#REF!</v>
      </c>
      <c r="G42" s="359" t="e">
        <f t="shared" si="14"/>
        <v>#REF!</v>
      </c>
      <c r="H42" s="359" t="e">
        <f t="shared" si="15"/>
        <v>#REF!</v>
      </c>
      <c r="I42" s="359" t="e">
        <f t="shared" si="19"/>
        <v>#REF!</v>
      </c>
      <c r="J42" s="359" t="e">
        <f t="shared" si="16"/>
        <v>#REF!</v>
      </c>
      <c r="K42" s="359"/>
      <c r="L42" s="359" t="e">
        <f t="shared" si="17"/>
        <v>#REF!</v>
      </c>
      <c r="M42" s="359"/>
      <c r="N42" s="359">
        <v>43</v>
      </c>
      <c r="O42" s="360" t="e">
        <f t="shared" si="18"/>
        <v>#REF!</v>
      </c>
    </row>
    <row r="43" spans="1:15" x14ac:dyDescent="0.2">
      <c r="A43" s="130" t="e">
        <f>#REF!</f>
        <v>#REF!</v>
      </c>
      <c r="B43" s="130" t="e">
        <f>#REF!</f>
        <v>#REF!</v>
      </c>
      <c r="C43" s="125" t="e">
        <f>#REF!</f>
        <v>#REF!</v>
      </c>
      <c r="D43" s="130" t="e">
        <f>#REF!</f>
        <v>#REF!</v>
      </c>
      <c r="F43" s="359" t="e">
        <f t="shared" si="13"/>
        <v>#REF!</v>
      </c>
      <c r="G43" s="359" t="e">
        <f t="shared" si="14"/>
        <v>#REF!</v>
      </c>
      <c r="H43" s="359" t="e">
        <f t="shared" si="15"/>
        <v>#REF!</v>
      </c>
      <c r="I43" s="359" t="e">
        <f t="shared" si="19"/>
        <v>#REF!</v>
      </c>
      <c r="J43" s="359" t="e">
        <f t="shared" si="16"/>
        <v>#REF!</v>
      </c>
      <c r="K43" s="359"/>
      <c r="L43" s="359" t="e">
        <f t="shared" si="17"/>
        <v>#REF!</v>
      </c>
      <c r="M43" s="359"/>
      <c r="N43" s="359">
        <v>44</v>
      </c>
      <c r="O43" s="360" t="e">
        <f t="shared" si="18"/>
        <v>#REF!</v>
      </c>
    </row>
    <row r="44" spans="1:15" x14ac:dyDescent="0.2">
      <c r="A44" s="130" t="e">
        <f>#REF!</f>
        <v>#REF!</v>
      </c>
      <c r="B44" s="130" t="e">
        <f>#REF!</f>
        <v>#REF!</v>
      </c>
      <c r="C44" s="125" t="e">
        <f>#REF!</f>
        <v>#REF!</v>
      </c>
      <c r="D44" s="130" t="e">
        <f>#REF!</f>
        <v>#REF!</v>
      </c>
      <c r="F44" s="359" t="e">
        <f t="shared" si="13"/>
        <v>#REF!</v>
      </c>
      <c r="G44" s="359" t="e">
        <f t="shared" si="14"/>
        <v>#REF!</v>
      </c>
      <c r="H44" s="359" t="e">
        <f t="shared" si="15"/>
        <v>#REF!</v>
      </c>
      <c r="I44" s="359" t="e">
        <f t="shared" si="19"/>
        <v>#REF!</v>
      </c>
      <c r="J44" s="359" t="e">
        <f t="shared" si="16"/>
        <v>#REF!</v>
      </c>
      <c r="K44" s="359"/>
      <c r="L44" s="359" t="e">
        <f t="shared" si="17"/>
        <v>#REF!</v>
      </c>
      <c r="M44" s="359"/>
      <c r="N44" s="359">
        <v>45</v>
      </c>
      <c r="O44" s="360" t="e">
        <f t="shared" si="18"/>
        <v>#REF!</v>
      </c>
    </row>
    <row r="45" spans="1:15" x14ac:dyDescent="0.2">
      <c r="A45" s="130" t="e">
        <f>#REF!</f>
        <v>#REF!</v>
      </c>
      <c r="B45" s="130" t="e">
        <f>#REF!</f>
        <v>#REF!</v>
      </c>
      <c r="C45" s="125" t="e">
        <f>#REF!</f>
        <v>#REF!</v>
      </c>
      <c r="D45" s="130" t="e">
        <f>#REF!</f>
        <v>#REF!</v>
      </c>
      <c r="F45" s="359" t="e">
        <f t="shared" si="13"/>
        <v>#REF!</v>
      </c>
      <c r="G45" s="359" t="e">
        <f t="shared" si="14"/>
        <v>#REF!</v>
      </c>
      <c r="H45" s="359" t="e">
        <f t="shared" si="15"/>
        <v>#REF!</v>
      </c>
      <c r="I45" s="359" t="e">
        <f t="shared" si="19"/>
        <v>#REF!</v>
      </c>
      <c r="J45" s="359" t="e">
        <f t="shared" si="16"/>
        <v>#REF!</v>
      </c>
      <c r="K45" s="359"/>
      <c r="L45" s="359" t="e">
        <f t="shared" si="17"/>
        <v>#REF!</v>
      </c>
      <c r="M45" s="359"/>
      <c r="N45" s="359">
        <v>46</v>
      </c>
      <c r="O45" s="360" t="e">
        <f t="shared" si="18"/>
        <v>#REF!</v>
      </c>
    </row>
    <row r="46" spans="1:15" x14ac:dyDescent="0.2">
      <c r="A46" s="130" t="e">
        <f>#REF!</f>
        <v>#REF!</v>
      </c>
      <c r="B46" s="130" t="e">
        <f>#REF!</f>
        <v>#REF!</v>
      </c>
      <c r="C46" s="125" t="e">
        <f>#REF!</f>
        <v>#REF!</v>
      </c>
      <c r="D46" s="130" t="e">
        <f>#REF!</f>
        <v>#REF!</v>
      </c>
      <c r="F46" s="359" t="e">
        <f t="shared" si="13"/>
        <v>#REF!</v>
      </c>
      <c r="G46" s="359" t="e">
        <f t="shared" si="14"/>
        <v>#REF!</v>
      </c>
      <c r="H46" s="359" t="e">
        <f t="shared" si="15"/>
        <v>#REF!</v>
      </c>
      <c r="I46" s="359" t="e">
        <f t="shared" si="19"/>
        <v>#REF!</v>
      </c>
      <c r="J46" s="359" t="e">
        <f t="shared" si="16"/>
        <v>#REF!</v>
      </c>
      <c r="K46" s="359"/>
      <c r="L46" s="359" t="e">
        <f t="shared" si="17"/>
        <v>#REF!</v>
      </c>
      <c r="M46" s="359"/>
      <c r="N46" s="359">
        <v>47</v>
      </c>
      <c r="O46" s="360" t="e">
        <f t="shared" si="18"/>
        <v>#REF!</v>
      </c>
    </row>
    <row r="47" spans="1:15" x14ac:dyDescent="0.2">
      <c r="A47" s="130" t="e">
        <f>#REF!</f>
        <v>#REF!</v>
      </c>
      <c r="B47" s="130" t="e">
        <f>#REF!</f>
        <v>#REF!</v>
      </c>
      <c r="C47" s="125" t="e">
        <f>#REF!</f>
        <v>#REF!</v>
      </c>
      <c r="D47" s="130" t="e">
        <f>#REF!</f>
        <v>#REF!</v>
      </c>
      <c r="F47" s="359" t="e">
        <f t="shared" si="13"/>
        <v>#REF!</v>
      </c>
      <c r="G47" s="359" t="e">
        <f t="shared" si="14"/>
        <v>#REF!</v>
      </c>
      <c r="H47" s="359" t="e">
        <f t="shared" si="15"/>
        <v>#REF!</v>
      </c>
      <c r="I47" s="359" t="e">
        <f t="shared" si="19"/>
        <v>#REF!</v>
      </c>
      <c r="J47" s="359" t="e">
        <f t="shared" si="16"/>
        <v>#REF!</v>
      </c>
      <c r="K47" s="359"/>
      <c r="L47" s="359" t="e">
        <f t="shared" si="17"/>
        <v>#REF!</v>
      </c>
      <c r="M47" s="359"/>
      <c r="N47" s="359">
        <v>48</v>
      </c>
      <c r="O47" s="360" t="e">
        <f t="shared" si="18"/>
        <v>#REF!</v>
      </c>
    </row>
    <row r="48" spans="1:15" x14ac:dyDescent="0.2">
      <c r="A48" s="130" t="e">
        <f>#REF!</f>
        <v>#REF!</v>
      </c>
      <c r="B48" s="130" t="e">
        <f>#REF!</f>
        <v>#REF!</v>
      </c>
      <c r="C48" s="125" t="e">
        <f>#REF!</f>
        <v>#REF!</v>
      </c>
      <c r="D48" s="130" t="e">
        <f>#REF!</f>
        <v>#REF!</v>
      </c>
      <c r="F48" s="359" t="e">
        <f t="shared" si="13"/>
        <v>#REF!</v>
      </c>
      <c r="G48" s="359" t="e">
        <f t="shared" si="14"/>
        <v>#REF!</v>
      </c>
      <c r="H48" s="359" t="e">
        <f t="shared" si="15"/>
        <v>#REF!</v>
      </c>
      <c r="I48" s="359" t="e">
        <f t="shared" si="19"/>
        <v>#REF!</v>
      </c>
      <c r="J48" s="359" t="e">
        <f t="shared" si="16"/>
        <v>#REF!</v>
      </c>
      <c r="K48" s="359"/>
      <c r="L48" s="359" t="e">
        <f t="shared" si="17"/>
        <v>#REF!</v>
      </c>
      <c r="M48" s="359"/>
      <c r="N48" s="359">
        <v>49</v>
      </c>
      <c r="O48" s="360" t="e">
        <f t="shared" si="18"/>
        <v>#REF!</v>
      </c>
    </row>
    <row r="49" spans="1:15" x14ac:dyDescent="0.2">
      <c r="A49" s="130" t="e">
        <f>#REF!</f>
        <v>#REF!</v>
      </c>
      <c r="B49" s="130" t="e">
        <f>#REF!</f>
        <v>#REF!</v>
      </c>
      <c r="C49" s="125" t="e">
        <f>#REF!</f>
        <v>#REF!</v>
      </c>
      <c r="D49" s="130" t="e">
        <f>#REF!</f>
        <v>#REF!</v>
      </c>
      <c r="F49" s="359" t="e">
        <f t="shared" si="13"/>
        <v>#REF!</v>
      </c>
      <c r="G49" s="359" t="e">
        <f t="shared" si="14"/>
        <v>#REF!</v>
      </c>
      <c r="H49" s="359" t="e">
        <f t="shared" si="15"/>
        <v>#REF!</v>
      </c>
      <c r="I49" s="359" t="e">
        <f t="shared" si="19"/>
        <v>#REF!</v>
      </c>
      <c r="J49" s="359" t="e">
        <f t="shared" si="16"/>
        <v>#REF!</v>
      </c>
      <c r="K49" s="359"/>
      <c r="L49" s="359" t="e">
        <f t="shared" si="17"/>
        <v>#REF!</v>
      </c>
      <c r="M49" s="359"/>
      <c r="N49" s="359">
        <v>50</v>
      </c>
      <c r="O49" s="360" t="e">
        <f t="shared" si="18"/>
        <v>#REF!</v>
      </c>
    </row>
    <row r="50" spans="1:15" x14ac:dyDescent="0.2">
      <c r="A50" s="130" t="e">
        <f>#REF!</f>
        <v>#REF!</v>
      </c>
      <c r="B50" s="130" t="e">
        <f>#REF!</f>
        <v>#REF!</v>
      </c>
      <c r="C50" s="125" t="e">
        <f>#REF!</f>
        <v>#REF!</v>
      </c>
      <c r="D50" s="130" t="e">
        <f>#REF!</f>
        <v>#REF!</v>
      </c>
      <c r="F50" s="359" t="e">
        <f t="shared" si="13"/>
        <v>#REF!</v>
      </c>
      <c r="G50" s="359" t="e">
        <f t="shared" si="14"/>
        <v>#REF!</v>
      </c>
      <c r="H50" s="359" t="e">
        <f t="shared" si="15"/>
        <v>#REF!</v>
      </c>
      <c r="I50" s="359" t="e">
        <f t="shared" si="19"/>
        <v>#REF!</v>
      </c>
      <c r="J50" s="359" t="e">
        <f t="shared" si="16"/>
        <v>#REF!</v>
      </c>
      <c r="K50" s="359"/>
      <c r="L50" s="359" t="e">
        <f t="shared" si="17"/>
        <v>#REF!</v>
      </c>
      <c r="M50" s="359"/>
      <c r="N50" s="359">
        <v>51</v>
      </c>
      <c r="O50" s="360" t="e">
        <f t="shared" si="18"/>
        <v>#REF!</v>
      </c>
    </row>
    <row r="51" spans="1:15" x14ac:dyDescent="0.2">
      <c r="A51" s="130" t="e">
        <f>#REF!</f>
        <v>#REF!</v>
      </c>
      <c r="B51" s="130" t="e">
        <f>#REF!</f>
        <v>#REF!</v>
      </c>
      <c r="C51" s="125" t="e">
        <f>#REF!</f>
        <v>#REF!</v>
      </c>
      <c r="D51" s="130" t="e">
        <f>#REF!</f>
        <v>#REF!</v>
      </c>
      <c r="F51" s="359" t="e">
        <f t="shared" si="13"/>
        <v>#REF!</v>
      </c>
      <c r="G51" s="359" t="e">
        <f t="shared" si="14"/>
        <v>#REF!</v>
      </c>
      <c r="H51" s="359" t="e">
        <f t="shared" si="15"/>
        <v>#REF!</v>
      </c>
      <c r="I51" s="359" t="e">
        <f t="shared" si="19"/>
        <v>#REF!</v>
      </c>
      <c r="J51" s="359" t="e">
        <f t="shared" si="16"/>
        <v>#REF!</v>
      </c>
      <c r="K51" s="359"/>
      <c r="L51" s="359" t="e">
        <f t="shared" si="17"/>
        <v>#REF!</v>
      </c>
      <c r="M51" s="359"/>
      <c r="N51" s="359">
        <v>52</v>
      </c>
      <c r="O51" s="360" t="e">
        <f t="shared" si="18"/>
        <v>#REF!</v>
      </c>
    </row>
    <row r="52" spans="1:15" x14ac:dyDescent="0.2">
      <c r="A52" s="125" t="e">
        <f>#REF!</f>
        <v>#REF!</v>
      </c>
      <c r="B52" s="130" t="e">
        <f>#REF!</f>
        <v>#REF!</v>
      </c>
      <c r="C52" s="125" t="e">
        <f>#REF!</f>
        <v>#REF!</v>
      </c>
      <c r="D52" s="130" t="e">
        <f>#REF!</f>
        <v>#REF!</v>
      </c>
      <c r="F52" s="359" t="e">
        <f t="shared" ref="F52:F66" si="20">A52</f>
        <v>#REF!</v>
      </c>
      <c r="G52" s="359" t="e">
        <f t="shared" ref="G52:G66" si="21">VLOOKUP(B52,CODES,2,FALSE)</f>
        <v>#REF!</v>
      </c>
      <c r="H52" s="359" t="e">
        <f t="shared" ref="H52:H66" si="22">LEFT(C52,3)</f>
        <v>#REF!</v>
      </c>
      <c r="I52" s="359" t="e">
        <f t="shared" ref="I52:I66" si="23">VLOOKUP(J52,$S$15:$T$20,2,FALSE)</f>
        <v>#REF!</v>
      </c>
      <c r="J52" s="359" t="e">
        <f t="shared" ref="J52:J66" si="24">C52</f>
        <v>#REF!</v>
      </c>
      <c r="K52" s="359"/>
      <c r="L52" s="359" t="e">
        <f t="shared" ref="L52:L66" si="25">CONCATENATE(C52," ",B52)</f>
        <v>#REF!</v>
      </c>
      <c r="M52" s="359"/>
      <c r="N52" s="359">
        <v>1</v>
      </c>
      <c r="O52" s="360" t="e">
        <f t="shared" ref="O52:O66" si="26">D52</f>
        <v>#REF!</v>
      </c>
    </row>
    <row r="53" spans="1:15" x14ac:dyDescent="0.2">
      <c r="A53" s="125" t="e">
        <f>#REF!</f>
        <v>#REF!</v>
      </c>
      <c r="B53" s="130" t="e">
        <f>#REF!</f>
        <v>#REF!</v>
      </c>
      <c r="C53" s="125" t="e">
        <f>#REF!</f>
        <v>#REF!</v>
      </c>
      <c r="D53" s="130" t="e">
        <f>#REF!</f>
        <v>#REF!</v>
      </c>
      <c r="F53" s="359" t="e">
        <f t="shared" si="20"/>
        <v>#REF!</v>
      </c>
      <c r="G53" s="359" t="e">
        <f t="shared" si="21"/>
        <v>#REF!</v>
      </c>
      <c r="H53" s="359" t="e">
        <f t="shared" si="22"/>
        <v>#REF!</v>
      </c>
      <c r="I53" s="359" t="e">
        <f t="shared" si="23"/>
        <v>#REF!</v>
      </c>
      <c r="J53" s="359" t="e">
        <f t="shared" si="24"/>
        <v>#REF!</v>
      </c>
      <c r="K53" s="359"/>
      <c r="L53" s="359" t="e">
        <f t="shared" si="25"/>
        <v>#REF!</v>
      </c>
      <c r="M53" s="359"/>
      <c r="N53" s="359">
        <v>1</v>
      </c>
      <c r="O53" s="360" t="e">
        <f t="shared" si="26"/>
        <v>#REF!</v>
      </c>
    </row>
    <row r="54" spans="1:15" x14ac:dyDescent="0.2">
      <c r="A54" s="125" t="e">
        <f>#REF!</f>
        <v>#REF!</v>
      </c>
      <c r="B54" s="130" t="e">
        <f>#REF!</f>
        <v>#REF!</v>
      </c>
      <c r="C54" s="125" t="e">
        <f>#REF!</f>
        <v>#REF!</v>
      </c>
      <c r="D54" s="130" t="e">
        <f>#REF!</f>
        <v>#REF!</v>
      </c>
      <c r="F54" s="359" t="e">
        <f t="shared" si="20"/>
        <v>#REF!</v>
      </c>
      <c r="G54" s="359" t="e">
        <f t="shared" si="21"/>
        <v>#REF!</v>
      </c>
      <c r="H54" s="359" t="e">
        <f t="shared" si="22"/>
        <v>#REF!</v>
      </c>
      <c r="I54" s="359" t="e">
        <f t="shared" si="23"/>
        <v>#REF!</v>
      </c>
      <c r="J54" s="359" t="e">
        <f t="shared" si="24"/>
        <v>#REF!</v>
      </c>
      <c r="K54" s="359"/>
      <c r="L54" s="359" t="e">
        <f t="shared" si="25"/>
        <v>#REF!</v>
      </c>
      <c r="M54" s="359"/>
      <c r="N54" s="359">
        <v>1</v>
      </c>
      <c r="O54" s="360" t="e">
        <f t="shared" si="26"/>
        <v>#REF!</v>
      </c>
    </row>
    <row r="55" spans="1:15" x14ac:dyDescent="0.2">
      <c r="A55" s="125" t="e">
        <f>#REF!</f>
        <v>#REF!</v>
      </c>
      <c r="B55" s="130" t="e">
        <f>#REF!</f>
        <v>#REF!</v>
      </c>
      <c r="C55" s="125" t="e">
        <f>#REF!</f>
        <v>#REF!</v>
      </c>
      <c r="D55" s="130" t="e">
        <f>#REF!</f>
        <v>#REF!</v>
      </c>
      <c r="F55" s="359" t="e">
        <f t="shared" si="20"/>
        <v>#REF!</v>
      </c>
      <c r="G55" s="359" t="e">
        <f t="shared" si="21"/>
        <v>#REF!</v>
      </c>
      <c r="H55" s="359" t="e">
        <f t="shared" si="22"/>
        <v>#REF!</v>
      </c>
      <c r="I55" s="359" t="e">
        <f t="shared" si="23"/>
        <v>#REF!</v>
      </c>
      <c r="J55" s="359" t="e">
        <f t="shared" si="24"/>
        <v>#REF!</v>
      </c>
      <c r="K55" s="359"/>
      <c r="L55" s="359" t="e">
        <f t="shared" si="25"/>
        <v>#REF!</v>
      </c>
      <c r="M55" s="359"/>
      <c r="N55" s="359">
        <v>1</v>
      </c>
      <c r="O55" s="360" t="e">
        <f t="shared" si="26"/>
        <v>#REF!</v>
      </c>
    </row>
    <row r="56" spans="1:15" x14ac:dyDescent="0.2">
      <c r="A56" s="125" t="e">
        <f>#REF!</f>
        <v>#REF!</v>
      </c>
      <c r="B56" s="130" t="e">
        <f>#REF!</f>
        <v>#REF!</v>
      </c>
      <c r="C56" s="125" t="e">
        <f>#REF!</f>
        <v>#REF!</v>
      </c>
      <c r="D56" s="130" t="e">
        <f>#REF!</f>
        <v>#REF!</v>
      </c>
      <c r="F56" s="359" t="e">
        <f t="shared" si="20"/>
        <v>#REF!</v>
      </c>
      <c r="G56" s="359" t="e">
        <f t="shared" si="21"/>
        <v>#REF!</v>
      </c>
      <c r="H56" s="359" t="e">
        <f t="shared" si="22"/>
        <v>#REF!</v>
      </c>
      <c r="I56" s="359" t="e">
        <f t="shared" si="23"/>
        <v>#REF!</v>
      </c>
      <c r="J56" s="359" t="e">
        <f t="shared" si="24"/>
        <v>#REF!</v>
      </c>
      <c r="K56" s="359"/>
      <c r="L56" s="359" t="e">
        <f t="shared" si="25"/>
        <v>#REF!</v>
      </c>
      <c r="M56" s="359"/>
      <c r="N56" s="359">
        <v>1</v>
      </c>
      <c r="O56" s="360" t="e">
        <f t="shared" si="26"/>
        <v>#REF!</v>
      </c>
    </row>
    <row r="57" spans="1:15" x14ac:dyDescent="0.2">
      <c r="A57" s="125" t="e">
        <f>#REF!</f>
        <v>#REF!</v>
      </c>
      <c r="B57" s="130" t="e">
        <f>#REF!</f>
        <v>#REF!</v>
      </c>
      <c r="C57" s="125" t="e">
        <f>#REF!</f>
        <v>#REF!</v>
      </c>
      <c r="D57" s="130" t="e">
        <f>#REF!</f>
        <v>#REF!</v>
      </c>
      <c r="F57" s="359" t="e">
        <f t="shared" si="20"/>
        <v>#REF!</v>
      </c>
      <c r="G57" s="359" t="e">
        <f t="shared" si="21"/>
        <v>#REF!</v>
      </c>
      <c r="H57" s="359" t="e">
        <f t="shared" si="22"/>
        <v>#REF!</v>
      </c>
      <c r="I57" s="359" t="e">
        <f t="shared" si="23"/>
        <v>#REF!</v>
      </c>
      <c r="J57" s="359" t="e">
        <f t="shared" si="24"/>
        <v>#REF!</v>
      </c>
      <c r="K57" s="359"/>
      <c r="L57" s="359" t="e">
        <f t="shared" si="25"/>
        <v>#REF!</v>
      </c>
      <c r="M57" s="359"/>
      <c r="N57" s="359">
        <v>1</v>
      </c>
      <c r="O57" s="360" t="e">
        <f t="shared" si="26"/>
        <v>#REF!</v>
      </c>
    </row>
    <row r="58" spans="1:15" x14ac:dyDescent="0.2">
      <c r="A58" s="125" t="e">
        <f>#REF!</f>
        <v>#REF!</v>
      </c>
      <c r="B58" s="130" t="e">
        <f>#REF!</f>
        <v>#REF!</v>
      </c>
      <c r="C58" s="125" t="e">
        <f>#REF!</f>
        <v>#REF!</v>
      </c>
      <c r="D58" s="130" t="e">
        <f>#REF!</f>
        <v>#REF!</v>
      </c>
      <c r="F58" s="359" t="e">
        <f t="shared" si="20"/>
        <v>#REF!</v>
      </c>
      <c r="G58" s="359" t="e">
        <f t="shared" si="21"/>
        <v>#REF!</v>
      </c>
      <c r="H58" s="359" t="e">
        <f t="shared" si="22"/>
        <v>#REF!</v>
      </c>
      <c r="I58" s="359" t="e">
        <f t="shared" si="23"/>
        <v>#REF!</v>
      </c>
      <c r="J58" s="359" t="e">
        <f t="shared" si="24"/>
        <v>#REF!</v>
      </c>
      <c r="K58" s="359"/>
      <c r="L58" s="359" t="e">
        <f t="shared" si="25"/>
        <v>#REF!</v>
      </c>
      <c r="M58" s="359"/>
      <c r="N58" s="359">
        <v>1</v>
      </c>
      <c r="O58" s="360" t="e">
        <f t="shared" si="26"/>
        <v>#REF!</v>
      </c>
    </row>
    <row r="59" spans="1:15" x14ac:dyDescent="0.2">
      <c r="A59" s="125" t="e">
        <f>#REF!</f>
        <v>#REF!</v>
      </c>
      <c r="B59" s="130" t="e">
        <f>#REF!</f>
        <v>#REF!</v>
      </c>
      <c r="C59" s="125" t="e">
        <f>#REF!</f>
        <v>#REF!</v>
      </c>
      <c r="D59" s="130" t="e">
        <f>#REF!</f>
        <v>#REF!</v>
      </c>
      <c r="F59" s="359" t="e">
        <f t="shared" si="20"/>
        <v>#REF!</v>
      </c>
      <c r="G59" s="359" t="e">
        <f t="shared" si="21"/>
        <v>#REF!</v>
      </c>
      <c r="H59" s="359" t="e">
        <f t="shared" si="22"/>
        <v>#REF!</v>
      </c>
      <c r="I59" s="359" t="e">
        <f t="shared" si="23"/>
        <v>#REF!</v>
      </c>
      <c r="J59" s="359" t="e">
        <f t="shared" si="24"/>
        <v>#REF!</v>
      </c>
      <c r="K59" s="359"/>
      <c r="L59" s="359" t="e">
        <f t="shared" si="25"/>
        <v>#REF!</v>
      </c>
      <c r="M59" s="359"/>
      <c r="N59" s="359">
        <v>1</v>
      </c>
      <c r="O59" s="360" t="e">
        <f t="shared" si="26"/>
        <v>#REF!</v>
      </c>
    </row>
    <row r="60" spans="1:15" x14ac:dyDescent="0.2">
      <c r="A60" s="125" t="e">
        <f>#REF!</f>
        <v>#REF!</v>
      </c>
      <c r="B60" s="130" t="e">
        <f>#REF!</f>
        <v>#REF!</v>
      </c>
      <c r="C60" s="125" t="e">
        <f>#REF!</f>
        <v>#REF!</v>
      </c>
      <c r="D60" s="130" t="e">
        <f>#REF!</f>
        <v>#REF!</v>
      </c>
      <c r="F60" s="359" t="e">
        <f t="shared" si="20"/>
        <v>#REF!</v>
      </c>
      <c r="G60" s="359" t="e">
        <f t="shared" si="21"/>
        <v>#REF!</v>
      </c>
      <c r="H60" s="359" t="e">
        <f t="shared" si="22"/>
        <v>#REF!</v>
      </c>
      <c r="I60" s="359" t="e">
        <f t="shared" si="23"/>
        <v>#REF!</v>
      </c>
      <c r="J60" s="359" t="e">
        <f t="shared" si="24"/>
        <v>#REF!</v>
      </c>
      <c r="K60" s="359"/>
      <c r="L60" s="359" t="e">
        <f t="shared" si="25"/>
        <v>#REF!</v>
      </c>
      <c r="M60" s="359"/>
      <c r="N60" s="359">
        <v>1</v>
      </c>
      <c r="O60" s="360" t="e">
        <f t="shared" si="26"/>
        <v>#REF!</v>
      </c>
    </row>
    <row r="61" spans="1:15" x14ac:dyDescent="0.2">
      <c r="A61" s="125" t="e">
        <f>#REF!</f>
        <v>#REF!</v>
      </c>
      <c r="B61" s="130" t="e">
        <f>#REF!</f>
        <v>#REF!</v>
      </c>
      <c r="C61" s="125" t="e">
        <f>#REF!</f>
        <v>#REF!</v>
      </c>
      <c r="D61" s="130" t="e">
        <f>#REF!</f>
        <v>#REF!</v>
      </c>
      <c r="F61" s="359" t="e">
        <f t="shared" si="20"/>
        <v>#REF!</v>
      </c>
      <c r="G61" s="359" t="e">
        <f t="shared" si="21"/>
        <v>#REF!</v>
      </c>
      <c r="H61" s="359" t="e">
        <f t="shared" si="22"/>
        <v>#REF!</v>
      </c>
      <c r="I61" s="359" t="e">
        <f t="shared" si="23"/>
        <v>#REF!</v>
      </c>
      <c r="J61" s="359" t="e">
        <f t="shared" si="24"/>
        <v>#REF!</v>
      </c>
      <c r="K61" s="359"/>
      <c r="L61" s="359" t="e">
        <f t="shared" si="25"/>
        <v>#REF!</v>
      </c>
      <c r="M61" s="359"/>
      <c r="N61" s="359">
        <v>1</v>
      </c>
      <c r="O61" s="360" t="e">
        <f t="shared" si="26"/>
        <v>#REF!</v>
      </c>
    </row>
    <row r="62" spans="1:15" x14ac:dyDescent="0.2">
      <c r="A62" s="125" t="e">
        <f>#REF!</f>
        <v>#REF!</v>
      </c>
      <c r="B62" s="130" t="e">
        <f>#REF!</f>
        <v>#REF!</v>
      </c>
      <c r="C62" s="125" t="e">
        <f>#REF!</f>
        <v>#REF!</v>
      </c>
      <c r="D62" s="130" t="e">
        <f>#REF!</f>
        <v>#REF!</v>
      </c>
      <c r="F62" s="359" t="e">
        <f t="shared" si="20"/>
        <v>#REF!</v>
      </c>
      <c r="G62" s="359" t="e">
        <f t="shared" si="21"/>
        <v>#REF!</v>
      </c>
      <c r="H62" s="359" t="e">
        <f t="shared" si="22"/>
        <v>#REF!</v>
      </c>
      <c r="I62" s="359" t="e">
        <f t="shared" si="23"/>
        <v>#REF!</v>
      </c>
      <c r="J62" s="359" t="e">
        <f t="shared" si="24"/>
        <v>#REF!</v>
      </c>
      <c r="K62" s="359"/>
      <c r="L62" s="359" t="e">
        <f t="shared" si="25"/>
        <v>#REF!</v>
      </c>
      <c r="M62" s="359"/>
      <c r="N62" s="359">
        <v>1</v>
      </c>
      <c r="O62" s="360" t="e">
        <f t="shared" si="26"/>
        <v>#REF!</v>
      </c>
    </row>
    <row r="63" spans="1:15" x14ac:dyDescent="0.2">
      <c r="A63" s="125" t="e">
        <f>#REF!</f>
        <v>#REF!</v>
      </c>
      <c r="B63" s="130" t="e">
        <f>#REF!</f>
        <v>#REF!</v>
      </c>
      <c r="C63" s="125" t="e">
        <f>#REF!</f>
        <v>#REF!</v>
      </c>
      <c r="D63" s="130" t="e">
        <f>#REF!</f>
        <v>#REF!</v>
      </c>
      <c r="F63" s="359" t="e">
        <f t="shared" si="20"/>
        <v>#REF!</v>
      </c>
      <c r="G63" s="359" t="e">
        <f t="shared" si="21"/>
        <v>#REF!</v>
      </c>
      <c r="H63" s="359" t="e">
        <f t="shared" si="22"/>
        <v>#REF!</v>
      </c>
      <c r="I63" s="359" t="e">
        <f t="shared" si="23"/>
        <v>#REF!</v>
      </c>
      <c r="J63" s="359" t="e">
        <f t="shared" si="24"/>
        <v>#REF!</v>
      </c>
      <c r="K63" s="359"/>
      <c r="L63" s="359" t="e">
        <f t="shared" si="25"/>
        <v>#REF!</v>
      </c>
      <c r="M63" s="359"/>
      <c r="N63" s="359">
        <v>1</v>
      </c>
      <c r="O63" s="360" t="e">
        <f t="shared" si="26"/>
        <v>#REF!</v>
      </c>
    </row>
    <row r="64" spans="1:15" x14ac:dyDescent="0.2">
      <c r="A64" s="125" t="e">
        <f>#REF!</f>
        <v>#REF!</v>
      </c>
      <c r="B64" s="130" t="e">
        <f>#REF!</f>
        <v>#REF!</v>
      </c>
      <c r="C64" s="125" t="e">
        <f>#REF!</f>
        <v>#REF!</v>
      </c>
      <c r="D64" s="130" t="e">
        <f>#REF!</f>
        <v>#REF!</v>
      </c>
      <c r="F64" s="359" t="e">
        <f t="shared" si="20"/>
        <v>#REF!</v>
      </c>
      <c r="G64" s="359" t="e">
        <f t="shared" si="21"/>
        <v>#REF!</v>
      </c>
      <c r="H64" s="359" t="e">
        <f t="shared" si="22"/>
        <v>#REF!</v>
      </c>
      <c r="I64" s="359" t="e">
        <f t="shared" si="23"/>
        <v>#REF!</v>
      </c>
      <c r="J64" s="359" t="e">
        <f t="shared" si="24"/>
        <v>#REF!</v>
      </c>
      <c r="K64" s="359"/>
      <c r="L64" s="359" t="e">
        <f t="shared" si="25"/>
        <v>#REF!</v>
      </c>
      <c r="M64" s="359"/>
      <c r="N64" s="359">
        <v>1</v>
      </c>
      <c r="O64" s="360" t="e">
        <f t="shared" si="26"/>
        <v>#REF!</v>
      </c>
    </row>
    <row r="65" spans="1:15" x14ac:dyDescent="0.2">
      <c r="A65" s="125" t="e">
        <f>#REF!</f>
        <v>#REF!</v>
      </c>
      <c r="B65" s="130" t="e">
        <f>#REF!</f>
        <v>#REF!</v>
      </c>
      <c r="C65" s="125" t="e">
        <f>#REF!</f>
        <v>#REF!</v>
      </c>
      <c r="D65" s="130" t="e">
        <f>#REF!</f>
        <v>#REF!</v>
      </c>
      <c r="F65" s="359" t="e">
        <f t="shared" si="20"/>
        <v>#REF!</v>
      </c>
      <c r="G65" s="359" t="e">
        <f t="shared" si="21"/>
        <v>#REF!</v>
      </c>
      <c r="H65" s="359" t="e">
        <f t="shared" si="22"/>
        <v>#REF!</v>
      </c>
      <c r="I65" s="359" t="e">
        <f t="shared" si="23"/>
        <v>#REF!</v>
      </c>
      <c r="J65" s="359" t="e">
        <f t="shared" si="24"/>
        <v>#REF!</v>
      </c>
      <c r="K65" s="359"/>
      <c r="L65" s="359" t="e">
        <f t="shared" si="25"/>
        <v>#REF!</v>
      </c>
      <c r="M65" s="359"/>
      <c r="N65" s="359">
        <v>1</v>
      </c>
      <c r="O65" s="360" t="e">
        <f t="shared" si="26"/>
        <v>#REF!</v>
      </c>
    </row>
    <row r="66" spans="1:15" x14ac:dyDescent="0.2">
      <c r="A66" s="125" t="e">
        <f>#REF!</f>
        <v>#REF!</v>
      </c>
      <c r="B66" s="130" t="e">
        <f>#REF!</f>
        <v>#REF!</v>
      </c>
      <c r="C66" s="125" t="e">
        <f>#REF!</f>
        <v>#REF!</v>
      </c>
      <c r="D66" s="130" t="e">
        <f>#REF!</f>
        <v>#REF!</v>
      </c>
      <c r="F66" s="359" t="e">
        <f t="shared" si="20"/>
        <v>#REF!</v>
      </c>
      <c r="G66" s="359" t="e">
        <f t="shared" si="21"/>
        <v>#REF!</v>
      </c>
      <c r="H66" s="359" t="e">
        <f t="shared" si="22"/>
        <v>#REF!</v>
      </c>
      <c r="I66" s="359" t="e">
        <f t="shared" si="23"/>
        <v>#REF!</v>
      </c>
      <c r="J66" s="359" t="e">
        <f t="shared" si="24"/>
        <v>#REF!</v>
      </c>
      <c r="K66" s="359"/>
      <c r="L66" s="359" t="e">
        <f t="shared" si="25"/>
        <v>#REF!</v>
      </c>
      <c r="M66" s="359"/>
      <c r="N66" s="359">
        <v>67</v>
      </c>
      <c r="O66" s="360" t="e">
        <f t="shared" si="26"/>
        <v>#REF!</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B548ED-E511-41ED-8DBE-E18F4C3D7FFD}">
  <dimension ref="A1:D10"/>
  <sheetViews>
    <sheetView workbookViewId="0">
      <selection activeCell="D26" sqref="D26"/>
    </sheetView>
  </sheetViews>
  <sheetFormatPr baseColWidth="10" defaultColWidth="9" defaultRowHeight="14" x14ac:dyDescent="0.2"/>
  <cols>
    <col min="1" max="1" width="13.19921875" bestFit="1" customWidth="1"/>
    <col min="2" max="2" width="17.796875" bestFit="1" customWidth="1"/>
    <col min="3" max="3" width="28.19921875" bestFit="1" customWidth="1"/>
    <col min="4" max="4" width="27.796875" bestFit="1" customWidth="1"/>
  </cols>
  <sheetData>
    <row r="1" spans="1:4" x14ac:dyDescent="0.2">
      <c r="A1" t="s">
        <v>1715</v>
      </c>
      <c r="B1" t="s">
        <v>1716</v>
      </c>
      <c r="C1" t="s">
        <v>1717</v>
      </c>
      <c r="D1" t="s">
        <v>1716</v>
      </c>
    </row>
    <row r="2" spans="1:4" x14ac:dyDescent="0.2">
      <c r="A2" t="s">
        <v>1718</v>
      </c>
      <c r="B2" t="s">
        <v>1719</v>
      </c>
      <c r="C2" t="s">
        <v>1720</v>
      </c>
      <c r="D2" t="s">
        <v>1719</v>
      </c>
    </row>
    <row r="3" spans="1:4" x14ac:dyDescent="0.2">
      <c r="A3" t="s">
        <v>1721</v>
      </c>
      <c r="B3" t="s">
        <v>1722</v>
      </c>
      <c r="C3" t="s">
        <v>1723</v>
      </c>
      <c r="D3" t="s">
        <v>1724</v>
      </c>
    </row>
    <row r="4" spans="1:4" x14ac:dyDescent="0.2">
      <c r="A4" t="s">
        <v>1725</v>
      </c>
      <c r="B4" t="s">
        <v>1726</v>
      </c>
      <c r="C4" t="s">
        <v>1727</v>
      </c>
      <c r="D4" t="s">
        <v>1728</v>
      </c>
    </row>
    <row r="5" spans="1:4" x14ac:dyDescent="0.2">
      <c r="A5" t="s">
        <v>1729</v>
      </c>
      <c r="B5" t="s">
        <v>1730</v>
      </c>
      <c r="C5" t="s">
        <v>1731</v>
      </c>
      <c r="D5" t="s">
        <v>1732</v>
      </c>
    </row>
    <row r="6" spans="1:4" x14ac:dyDescent="0.2">
      <c r="A6" t="s">
        <v>1733</v>
      </c>
      <c r="B6" t="s">
        <v>1734</v>
      </c>
      <c r="C6" t="s">
        <v>1735</v>
      </c>
      <c r="D6" t="s">
        <v>1736</v>
      </c>
    </row>
    <row r="7" spans="1:4" x14ac:dyDescent="0.2">
      <c r="A7" t="s">
        <v>1737</v>
      </c>
      <c r="B7" t="s">
        <v>1734</v>
      </c>
      <c r="C7" t="s">
        <v>1738</v>
      </c>
      <c r="D7" t="s">
        <v>1739</v>
      </c>
    </row>
    <row r="8" spans="1:4" x14ac:dyDescent="0.2">
      <c r="A8" t="s">
        <v>1740</v>
      </c>
      <c r="B8" t="s">
        <v>1741</v>
      </c>
      <c r="C8" t="s">
        <v>1742</v>
      </c>
      <c r="D8" t="s">
        <v>1743</v>
      </c>
    </row>
    <row r="9" spans="1:4" x14ac:dyDescent="0.2">
      <c r="A9" t="s">
        <v>1744</v>
      </c>
      <c r="B9" t="s">
        <v>1741</v>
      </c>
      <c r="C9" t="s">
        <v>1745</v>
      </c>
      <c r="D9" t="s">
        <v>1746</v>
      </c>
    </row>
    <row r="10" spans="1:4" x14ac:dyDescent="0.2">
      <c r="A10" t="s">
        <v>1747</v>
      </c>
      <c r="B10" t="s">
        <v>21</v>
      </c>
      <c r="C10" t="s">
        <v>1748</v>
      </c>
      <c r="D10" t="s">
        <v>1749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194666-F7DB-466D-AD2D-C5C5EBFA8D9E}">
  <sheetPr>
    <tabColor rgb="FF0033CC"/>
    <pageSetUpPr fitToPage="1"/>
  </sheetPr>
  <dimension ref="A1:DH94"/>
  <sheetViews>
    <sheetView showZeros="0" topLeftCell="B4" zoomScale="85" zoomScaleNormal="85" zoomScaleSheetLayoutView="80" workbookViewId="0">
      <selection activeCell="L60" sqref="L60:L62"/>
    </sheetView>
  </sheetViews>
  <sheetFormatPr baseColWidth="10" defaultColWidth="9.19921875" defaultRowHeight="14" x14ac:dyDescent="0.2"/>
  <cols>
    <col min="1" max="1" width="33.796875" style="286" hidden="1" customWidth="1"/>
    <col min="2" max="2" width="10.19921875" style="286" bestFit="1" customWidth="1"/>
    <col min="3" max="3" width="8" style="286" customWidth="1"/>
    <col min="4" max="4" width="8" style="342" customWidth="1"/>
    <col min="5" max="5" width="6.796875" style="342" customWidth="1"/>
    <col min="6" max="6" width="8.796875" style="342" customWidth="1"/>
    <col min="7" max="7" width="9.59765625" style="295" bestFit="1" customWidth="1"/>
    <col min="8" max="8" width="22.19921875" style="288" bestFit="1" customWidth="1"/>
    <col min="9" max="9" width="8.3984375" style="295" bestFit="1" customWidth="1"/>
    <col min="10" max="10" width="8" style="320" bestFit="1" customWidth="1"/>
    <col min="11" max="11" width="13.3984375" style="286" bestFit="1" customWidth="1"/>
    <col min="12" max="12" width="14.3984375" style="286" customWidth="1"/>
    <col min="13" max="14" width="4.19921875" style="320" customWidth="1"/>
    <col min="15" max="15" width="13.796875" style="288" bestFit="1" customWidth="1"/>
    <col min="16" max="16" width="12.3984375" style="288" bestFit="1" customWidth="1"/>
    <col min="17" max="18" width="8" style="288" customWidth="1"/>
    <col min="19" max="19" width="9.19921875" style="288" bestFit="1" customWidth="1"/>
    <col min="20" max="20" width="19.59765625" style="286" customWidth="1"/>
    <col min="21" max="21" width="8.796875" style="286" bestFit="1" customWidth="1"/>
    <col min="22" max="22" width="7.19921875" style="288" hidden="1" customWidth="1"/>
    <col min="23" max="112" width="3.796875" style="286" customWidth="1"/>
    <col min="113" max="16384" width="9.19921875" style="286"/>
  </cols>
  <sheetData>
    <row r="1" spans="1:22" x14ac:dyDescent="0.2">
      <c r="B1" s="667" t="s">
        <v>1810</v>
      </c>
      <c r="C1" s="667"/>
      <c r="D1" s="667"/>
      <c r="E1" s="667"/>
      <c r="F1" s="667"/>
      <c r="G1" s="667"/>
      <c r="H1" s="667"/>
      <c r="I1" s="668">
        <f ca="1">NOW()</f>
        <v>44595.612554976855</v>
      </c>
      <c r="J1" s="668"/>
      <c r="M1" s="287"/>
      <c r="N1" s="287"/>
      <c r="O1" s="286"/>
      <c r="P1" s="286"/>
      <c r="Q1" s="286"/>
      <c r="R1" s="286"/>
      <c r="S1" s="286"/>
      <c r="T1" s="669" t="s">
        <v>1811</v>
      </c>
      <c r="U1" s="669"/>
    </row>
    <row r="2" spans="1:22" s="289" customFormat="1" ht="12.75" customHeight="1" x14ac:dyDescent="0.2">
      <c r="B2" s="670" t="str">
        <f>'FINAL TIMETABLE for indoor'!B2</f>
        <v>Saturday 5th February</v>
      </c>
      <c r="C2" s="671"/>
      <c r="D2" s="672" t="s">
        <v>21</v>
      </c>
      <c r="E2" s="673"/>
      <c r="F2" s="674"/>
      <c r="G2" s="290"/>
      <c r="H2" s="290"/>
      <c r="I2" s="670" t="s">
        <v>1812</v>
      </c>
      <c r="J2" s="671"/>
      <c r="K2" s="291"/>
      <c r="L2" s="291"/>
      <c r="M2" s="292" t="s">
        <v>1678</v>
      </c>
      <c r="N2" s="292" t="s">
        <v>1679</v>
      </c>
      <c r="O2" s="675" t="s">
        <v>1813</v>
      </c>
      <c r="P2" s="677" t="s">
        <v>1814</v>
      </c>
      <c r="Q2" s="293"/>
      <c r="R2" s="294"/>
      <c r="S2" s="291"/>
      <c r="T2" s="669"/>
      <c r="U2" s="669"/>
      <c r="V2" s="295"/>
    </row>
    <row r="3" spans="1:22" s="289" customFormat="1" ht="15" x14ac:dyDescent="0.2">
      <c r="B3" s="296" t="s">
        <v>63</v>
      </c>
      <c r="C3" s="296" t="s">
        <v>1815</v>
      </c>
      <c r="D3" s="297" t="s">
        <v>1816</v>
      </c>
      <c r="E3" s="297" t="s">
        <v>1817</v>
      </c>
      <c r="F3" s="297" t="s">
        <v>1818</v>
      </c>
      <c r="G3" s="298" t="s">
        <v>538</v>
      </c>
      <c r="H3" s="298" t="s">
        <v>1802</v>
      </c>
      <c r="I3" s="298" t="s">
        <v>1819</v>
      </c>
      <c r="J3" s="299" t="s">
        <v>547</v>
      </c>
      <c r="K3" s="296" t="s">
        <v>20</v>
      </c>
      <c r="L3" s="296" t="s">
        <v>60</v>
      </c>
      <c r="M3" s="299"/>
      <c r="N3" s="299"/>
      <c r="O3" s="676"/>
      <c r="P3" s="678"/>
      <c r="Q3" s="300" t="s">
        <v>79</v>
      </c>
      <c r="R3" s="300" t="s">
        <v>1820</v>
      </c>
      <c r="S3" s="298" t="s">
        <v>1712</v>
      </c>
      <c r="T3" s="301" t="s">
        <v>1821</v>
      </c>
      <c r="U3" s="302">
        <v>1.3888888888888888E-2</v>
      </c>
      <c r="V3" s="295"/>
    </row>
    <row r="4" spans="1:22" x14ac:dyDescent="0.2">
      <c r="A4" s="286" t="str">
        <f>CONCATENATE(H4," ",K4," ",L4)</f>
        <v>U17M 800m Heats</v>
      </c>
      <c r="B4" s="303" t="str">
        <f>'FINAL TIMETABLE for indoor'!B4</f>
        <v>T01-1</v>
      </c>
      <c r="C4" s="304">
        <f>'FINAL TIMETABLE for indoor'!C4</f>
        <v>0.4375</v>
      </c>
      <c r="D4" s="305">
        <f>$U$3</f>
        <v>1.3888888888888888E-2</v>
      </c>
      <c r="E4" s="305">
        <f>SUM(F4-$U$3)</f>
        <v>0.4826388888888889</v>
      </c>
      <c r="F4" s="305">
        <f>SUM(G4-$U$5)</f>
        <v>0.49652777777777779</v>
      </c>
      <c r="G4" s="306">
        <f>'FINAL TIMETABLE for indoor'!F4</f>
        <v>0.5</v>
      </c>
      <c r="H4" s="307" t="str">
        <f>'FINAL TIMETABLE for indoor'!G4</f>
        <v>U17M</v>
      </c>
      <c r="I4" s="308">
        <f>'FINAL TIMETABLE for indoor'!H4</f>
        <v>8</v>
      </c>
      <c r="J4" s="454" t="str">
        <f>LEFT('FINAL TIMETABLE for indoor'!J4,1)</f>
        <v>2</v>
      </c>
      <c r="K4" s="517" t="str">
        <f>'FINAL TIMETABLE for indoor'!I4</f>
        <v>800m</v>
      </c>
      <c r="L4" s="518" t="str">
        <f>RIGHT('FINAL TIMETABLE for indoor'!J4,'FINAL TIMETABLE for indoor'!O4-'FINAL TIMETABLE for indoor'!P4)</f>
        <v>Heats</v>
      </c>
      <c r="M4" s="452">
        <v>2</v>
      </c>
      <c r="N4" s="452">
        <v>2</v>
      </c>
      <c r="O4" s="310" t="s">
        <v>1843</v>
      </c>
      <c r="P4" s="311"/>
      <c r="Q4" s="312">
        <f>G4</f>
        <v>0.5</v>
      </c>
      <c r="R4" s="313">
        <f>SUM(J4*$U$7)</f>
        <v>6.9444444444444441E-3</v>
      </c>
      <c r="S4" s="312">
        <f>SUM(G4+R4)</f>
        <v>0.50694444444444442</v>
      </c>
      <c r="T4" s="301" t="s">
        <v>1841</v>
      </c>
      <c r="U4" s="302">
        <v>1.7361111111111112E-2</v>
      </c>
    </row>
    <row r="5" spans="1:22" x14ac:dyDescent="0.2">
      <c r="A5" s="286" t="str">
        <f t="shared" ref="A5:A6" si="0">CONCATENATE(H5," ",K5," ",L5)</f>
        <v>U20M 800m Heats</v>
      </c>
      <c r="B5" s="303" t="str">
        <f>'FINAL TIMETABLE for indoor'!B5</f>
        <v>T02-1</v>
      </c>
      <c r="C5" s="304">
        <f>'FINAL TIMETABLE for indoor'!C5</f>
        <v>0.44444444444444442</v>
      </c>
      <c r="D5" s="305">
        <f t="shared" ref="D5:D28" si="1">$U$3</f>
        <v>1.3888888888888888E-2</v>
      </c>
      <c r="E5" s="305">
        <f t="shared" ref="E5:E28" si="2">SUM(F5-$U$3)</f>
        <v>0.48958333333333331</v>
      </c>
      <c r="F5" s="305">
        <f t="shared" ref="F5:F28" si="3">SUM(G5-$U$5)</f>
        <v>0.50347222222222221</v>
      </c>
      <c r="G5" s="306">
        <f>'FINAL TIMETABLE for indoor'!F5</f>
        <v>0.50694444444444442</v>
      </c>
      <c r="H5" s="307" t="str">
        <f>'FINAL TIMETABLE for indoor'!G5</f>
        <v>U20M</v>
      </c>
      <c r="I5" s="308">
        <f>'FINAL TIMETABLE for indoor'!H5</f>
        <v>8</v>
      </c>
      <c r="J5" s="454" t="str">
        <f>LEFT('FINAL TIMETABLE for indoor'!J5,1)</f>
        <v>2</v>
      </c>
      <c r="K5" s="517" t="str">
        <f>'FINAL TIMETABLE for indoor'!I5</f>
        <v>800m</v>
      </c>
      <c r="L5" s="518" t="str">
        <f>RIGHT('FINAL TIMETABLE for indoor'!J5,'FINAL TIMETABLE for indoor'!O5-'FINAL TIMETABLE for indoor'!P5)</f>
        <v>Heats</v>
      </c>
      <c r="M5" s="452">
        <v>2</v>
      </c>
      <c r="N5" s="452">
        <v>2</v>
      </c>
      <c r="O5" s="310" t="s">
        <v>1843</v>
      </c>
      <c r="P5" s="311"/>
      <c r="Q5" s="312">
        <f t="shared" ref="Q5:Q13" si="4">G5</f>
        <v>0.50694444444444442</v>
      </c>
      <c r="R5" s="313">
        <f t="shared" ref="R5:R12" si="5">SUM(J5*$U$7)</f>
        <v>6.9444444444444441E-3</v>
      </c>
      <c r="S5" s="312">
        <f t="shared" ref="S5:S13" si="6">SUM(G5+R5)</f>
        <v>0.51388888888888884</v>
      </c>
      <c r="T5" s="301" t="s">
        <v>1842</v>
      </c>
      <c r="U5" s="302">
        <v>3.472222222222222E-3</v>
      </c>
    </row>
    <row r="6" spans="1:22" x14ac:dyDescent="0.2">
      <c r="A6" s="286" t="str">
        <f t="shared" si="0"/>
        <v>U17W 800m Heats</v>
      </c>
      <c r="B6" s="303" t="str">
        <f>'FINAL TIMETABLE for indoor'!B6</f>
        <v>T03-1</v>
      </c>
      <c r="C6" s="304">
        <f>'FINAL TIMETABLE for indoor'!C6</f>
        <v>0.45138888888888884</v>
      </c>
      <c r="D6" s="305">
        <f t="shared" si="1"/>
        <v>1.3888888888888888E-2</v>
      </c>
      <c r="E6" s="305">
        <f t="shared" si="2"/>
        <v>0.49652777777777773</v>
      </c>
      <c r="F6" s="305">
        <f t="shared" si="3"/>
        <v>0.51041666666666663</v>
      </c>
      <c r="G6" s="306">
        <f>'FINAL TIMETABLE for indoor'!F6</f>
        <v>0.51388888888888884</v>
      </c>
      <c r="H6" s="307" t="str">
        <f>'FINAL TIMETABLE for indoor'!G6</f>
        <v>U17W</v>
      </c>
      <c r="I6" s="308">
        <f>'FINAL TIMETABLE for indoor'!H6</f>
        <v>10</v>
      </c>
      <c r="J6" s="454" t="str">
        <f>LEFT('FINAL TIMETABLE for indoor'!J6,1)</f>
        <v>2</v>
      </c>
      <c r="K6" s="517" t="str">
        <f>'FINAL TIMETABLE for indoor'!I6</f>
        <v>800m</v>
      </c>
      <c r="L6" s="518" t="str">
        <f>RIGHT('FINAL TIMETABLE for indoor'!J6,'FINAL TIMETABLE for indoor'!O6-'FINAL TIMETABLE for indoor'!P6)</f>
        <v>Heats</v>
      </c>
      <c r="M6" s="452">
        <v>2</v>
      </c>
      <c r="N6" s="452">
        <v>2</v>
      </c>
      <c r="O6" s="310" t="s">
        <v>1843</v>
      </c>
      <c r="P6" s="311"/>
      <c r="Q6" s="312">
        <f t="shared" si="4"/>
        <v>0.51388888888888884</v>
      </c>
      <c r="R6" s="313">
        <f t="shared" si="5"/>
        <v>6.9444444444444441E-3</v>
      </c>
      <c r="S6" s="312">
        <f t="shared" si="6"/>
        <v>0.52083333333333326</v>
      </c>
      <c r="T6" s="301" t="s">
        <v>1822</v>
      </c>
      <c r="U6" s="302">
        <v>6.25E-2</v>
      </c>
    </row>
    <row r="7" spans="1:22" x14ac:dyDescent="0.2">
      <c r="B7" s="303" t="str">
        <f>'FINAL TIMETABLE for indoor'!B7</f>
        <v>T04-1</v>
      </c>
      <c r="C7" s="304">
        <f>'FINAL TIMETABLE for indoor'!C7</f>
        <v>0.46527777777777768</v>
      </c>
      <c r="D7" s="305">
        <f t="shared" si="1"/>
        <v>1.3888888888888888E-2</v>
      </c>
      <c r="E7" s="305">
        <f t="shared" si="2"/>
        <v>0.51041666666666663</v>
      </c>
      <c r="F7" s="305">
        <f t="shared" si="3"/>
        <v>0.52430555555555547</v>
      </c>
      <c r="G7" s="306">
        <f>'FINAL TIMETABLE for indoor'!F7</f>
        <v>0.52777777777777768</v>
      </c>
      <c r="H7" s="307" t="str">
        <f>'FINAL TIMETABLE for indoor'!G7</f>
        <v>U17W</v>
      </c>
      <c r="I7" s="308">
        <f>'FINAL TIMETABLE for indoor'!H7</f>
        <v>23</v>
      </c>
      <c r="J7" s="454" t="str">
        <f>LEFT('FINAL TIMETABLE for indoor'!J7,1)</f>
        <v>6</v>
      </c>
      <c r="K7" s="519" t="str">
        <f>'FINAL TIMETABLE for indoor'!I7</f>
        <v>200m</v>
      </c>
      <c r="L7" s="520" t="str">
        <f>RIGHT('FINAL TIMETABLE for indoor'!J7,'FINAL TIMETABLE for indoor'!O7-'FINAL TIMETABLE for indoor'!P7)</f>
        <v>Heats</v>
      </c>
      <c r="M7" s="452">
        <v>1</v>
      </c>
      <c r="N7" s="452">
        <v>6</v>
      </c>
      <c r="O7" s="310" t="s">
        <v>1844</v>
      </c>
      <c r="P7" s="311"/>
      <c r="Q7" s="312">
        <f t="shared" si="4"/>
        <v>0.52777777777777768</v>
      </c>
      <c r="R7" s="313">
        <f t="shared" si="5"/>
        <v>2.0833333333333332E-2</v>
      </c>
      <c r="S7" s="312">
        <f t="shared" si="6"/>
        <v>0.54861111111111105</v>
      </c>
      <c r="T7" s="301" t="s">
        <v>1823</v>
      </c>
      <c r="U7" s="302">
        <v>3.472222222222222E-3</v>
      </c>
    </row>
    <row r="8" spans="1:22" x14ac:dyDescent="0.2">
      <c r="B8" s="303" t="str">
        <f>'FINAL TIMETABLE for indoor'!B8</f>
        <v>T05-1</v>
      </c>
      <c r="C8" s="304">
        <f>'FINAL TIMETABLE for indoor'!C8</f>
        <v>0.48611111111111105</v>
      </c>
      <c r="D8" s="305">
        <f t="shared" si="1"/>
        <v>1.3888888888888888E-2</v>
      </c>
      <c r="E8" s="305">
        <f t="shared" si="2"/>
        <v>0.53125</v>
      </c>
      <c r="F8" s="305">
        <f t="shared" si="3"/>
        <v>0.54513888888888884</v>
      </c>
      <c r="G8" s="306">
        <f>'FINAL TIMETABLE for indoor'!F8</f>
        <v>0.54861111111111105</v>
      </c>
      <c r="H8" s="307" t="str">
        <f>'FINAL TIMETABLE for indoor'!G8</f>
        <v>U20W</v>
      </c>
      <c r="I8" s="308">
        <f>'FINAL TIMETABLE for indoor'!H8</f>
        <v>16</v>
      </c>
      <c r="J8" s="454" t="str">
        <f>LEFT('FINAL TIMETABLE for indoor'!J8,1)</f>
        <v>4</v>
      </c>
      <c r="K8" s="519" t="str">
        <f>'FINAL TIMETABLE for indoor'!I8</f>
        <v>200m</v>
      </c>
      <c r="L8" s="520" t="str">
        <f>RIGHT('FINAL TIMETABLE for indoor'!J8,'FINAL TIMETABLE for indoor'!O8-'FINAL TIMETABLE for indoor'!P8)</f>
        <v>Heats</v>
      </c>
      <c r="M8" s="452">
        <v>1</v>
      </c>
      <c r="N8" s="452">
        <v>4</v>
      </c>
      <c r="O8" s="310" t="s">
        <v>1845</v>
      </c>
      <c r="P8" s="311"/>
      <c r="Q8" s="312">
        <f t="shared" si="4"/>
        <v>0.54861111111111105</v>
      </c>
      <c r="R8" s="313">
        <f t="shared" si="5"/>
        <v>1.3888888888888888E-2</v>
      </c>
      <c r="S8" s="312">
        <f t="shared" si="6"/>
        <v>0.56249999999999989</v>
      </c>
      <c r="T8" s="301" t="s">
        <v>1824</v>
      </c>
      <c r="U8" s="302">
        <v>3.472222222222222E-3</v>
      </c>
    </row>
    <row r="9" spans="1:22" x14ac:dyDescent="0.2">
      <c r="B9" s="303" t="str">
        <f>'FINAL TIMETABLE for indoor'!B9</f>
        <v>T06-1</v>
      </c>
      <c r="C9" s="304">
        <f>'FINAL TIMETABLE for indoor'!C9</f>
        <v>0.49999999999999989</v>
      </c>
      <c r="D9" s="305">
        <f t="shared" si="1"/>
        <v>1.3888888888888888E-2</v>
      </c>
      <c r="E9" s="305">
        <f t="shared" si="2"/>
        <v>0.54513888888888884</v>
      </c>
      <c r="F9" s="305">
        <f t="shared" si="3"/>
        <v>0.55902777777777768</v>
      </c>
      <c r="G9" s="306">
        <f>'FINAL TIMETABLE for indoor'!F9</f>
        <v>0.56249999999999989</v>
      </c>
      <c r="H9" s="307" t="str">
        <f>'FINAL TIMETABLE for indoor'!G9</f>
        <v>U13G</v>
      </c>
      <c r="I9" s="308">
        <f>'FINAL TIMETABLE for indoor'!H9</f>
        <v>14</v>
      </c>
      <c r="J9" s="454" t="str">
        <f>LEFT('FINAL TIMETABLE for indoor'!J9,1)</f>
        <v>4</v>
      </c>
      <c r="K9" s="519" t="str">
        <f>'FINAL TIMETABLE for indoor'!I9</f>
        <v>200m</v>
      </c>
      <c r="L9" s="520" t="str">
        <f>RIGHT('FINAL TIMETABLE for indoor'!J9,'FINAL TIMETABLE for indoor'!O9-'FINAL TIMETABLE for indoor'!P9)</f>
        <v>Heats</v>
      </c>
      <c r="M9" s="452">
        <v>1</v>
      </c>
      <c r="N9" s="452">
        <v>4</v>
      </c>
      <c r="O9" s="310" t="s">
        <v>1845</v>
      </c>
      <c r="P9" s="311"/>
      <c r="Q9" s="312">
        <f t="shared" si="4"/>
        <v>0.56249999999999989</v>
      </c>
      <c r="R9" s="313">
        <f t="shared" si="5"/>
        <v>1.3888888888888888E-2</v>
      </c>
      <c r="S9" s="312">
        <f t="shared" si="6"/>
        <v>0.57638888888888873</v>
      </c>
      <c r="T9" s="301" t="s">
        <v>1825</v>
      </c>
      <c r="U9" s="302">
        <v>5.208333333333333E-3</v>
      </c>
    </row>
    <row r="10" spans="1:22" x14ac:dyDescent="0.2">
      <c r="B10" s="303" t="str">
        <f>'FINAL TIMETABLE for indoor'!B10</f>
        <v>T07-1</v>
      </c>
      <c r="C10" s="304">
        <f>'FINAL TIMETABLE for indoor'!C10</f>
        <v>0.51388888888888873</v>
      </c>
      <c r="D10" s="305">
        <f t="shared" si="1"/>
        <v>1.3888888888888888E-2</v>
      </c>
      <c r="E10" s="305">
        <f t="shared" si="2"/>
        <v>0.55902777777777768</v>
      </c>
      <c r="F10" s="305">
        <f t="shared" si="3"/>
        <v>0.57291666666666652</v>
      </c>
      <c r="G10" s="306">
        <f>'FINAL TIMETABLE for indoor'!F10</f>
        <v>0.57638888888888873</v>
      </c>
      <c r="H10" s="307" t="str">
        <f>'FINAL TIMETABLE for indoor'!G10</f>
        <v>U20M</v>
      </c>
      <c r="I10" s="308">
        <f>'FINAL TIMETABLE for indoor'!H10</f>
        <v>12</v>
      </c>
      <c r="J10" s="454" t="str">
        <f>LEFT('FINAL TIMETABLE for indoor'!J10,1)</f>
        <v>3</v>
      </c>
      <c r="K10" s="519" t="str">
        <f>'FINAL TIMETABLE for indoor'!I10</f>
        <v>200m</v>
      </c>
      <c r="L10" s="520" t="str">
        <f>RIGHT('FINAL TIMETABLE for indoor'!J10,'FINAL TIMETABLE for indoor'!O10-'FINAL TIMETABLE for indoor'!P10)</f>
        <v>Heats</v>
      </c>
      <c r="M10" s="452">
        <v>1</v>
      </c>
      <c r="N10" s="452">
        <v>1</v>
      </c>
      <c r="O10" s="310" t="s">
        <v>1846</v>
      </c>
      <c r="P10" s="311"/>
      <c r="Q10" s="312">
        <f t="shared" si="4"/>
        <v>0.57638888888888873</v>
      </c>
      <c r="R10" s="313">
        <f t="shared" si="5"/>
        <v>1.0416666666666666E-2</v>
      </c>
      <c r="S10" s="312">
        <f t="shared" si="6"/>
        <v>0.58680555555555536</v>
      </c>
      <c r="T10" s="301" t="s">
        <v>1826</v>
      </c>
      <c r="U10" s="302">
        <v>8.3333333333333332E-3</v>
      </c>
    </row>
    <row r="11" spans="1:22" x14ac:dyDescent="0.2">
      <c r="B11" s="303" t="str">
        <f>'FINAL TIMETABLE for indoor'!B11</f>
        <v>T08-1</v>
      </c>
      <c r="C11" s="304">
        <f>'FINAL TIMETABLE for indoor'!C11</f>
        <v>0.52430555555555536</v>
      </c>
      <c r="D11" s="305">
        <f t="shared" si="1"/>
        <v>1.3888888888888888E-2</v>
      </c>
      <c r="E11" s="305">
        <f t="shared" si="2"/>
        <v>0.56944444444444431</v>
      </c>
      <c r="F11" s="305">
        <f t="shared" si="3"/>
        <v>0.58333333333333315</v>
      </c>
      <c r="G11" s="306">
        <f>'FINAL TIMETABLE for indoor'!F11</f>
        <v>0.58680555555555536</v>
      </c>
      <c r="H11" s="307" t="str">
        <f>'FINAL TIMETABLE for indoor'!G11</f>
        <v>U17M</v>
      </c>
      <c r="I11" s="308">
        <f>'FINAL TIMETABLE for indoor'!H11</f>
        <v>9</v>
      </c>
      <c r="J11" s="454" t="str">
        <f>LEFT('FINAL TIMETABLE for indoor'!J11,1)</f>
        <v>3</v>
      </c>
      <c r="K11" s="519" t="str">
        <f>'FINAL TIMETABLE for indoor'!I11</f>
        <v>200m</v>
      </c>
      <c r="L11" s="520" t="str">
        <f>RIGHT('FINAL TIMETABLE for indoor'!J11,'FINAL TIMETABLE for indoor'!O11-'FINAL TIMETABLE for indoor'!P11)</f>
        <v>Heats</v>
      </c>
      <c r="M11" s="452">
        <v>1</v>
      </c>
      <c r="N11" s="452">
        <v>1</v>
      </c>
      <c r="O11" s="310" t="s">
        <v>1846</v>
      </c>
      <c r="P11" s="311"/>
      <c r="Q11" s="312">
        <f t="shared" si="4"/>
        <v>0.58680555555555536</v>
      </c>
      <c r="R11" s="313">
        <f t="shared" si="5"/>
        <v>1.0416666666666666E-2</v>
      </c>
      <c r="S11" s="312">
        <f t="shared" si="6"/>
        <v>0.59722222222222199</v>
      </c>
      <c r="T11" s="301" t="s">
        <v>1827</v>
      </c>
      <c r="U11" s="302">
        <v>6.9444444444444441E-3</v>
      </c>
    </row>
    <row r="12" spans="1:22" x14ac:dyDescent="0.2">
      <c r="B12" s="303" t="str">
        <f>'FINAL TIMETABLE for indoor'!B12</f>
        <v>T09-1</v>
      </c>
      <c r="C12" s="304">
        <f>'FINAL TIMETABLE for indoor'!C12</f>
        <v>0.53472222222222199</v>
      </c>
      <c r="D12" s="305">
        <f t="shared" si="1"/>
        <v>1.3888888888888888E-2</v>
      </c>
      <c r="E12" s="305">
        <f t="shared" si="2"/>
        <v>0.57986111111111094</v>
      </c>
      <c r="F12" s="305">
        <f t="shared" si="3"/>
        <v>0.59374999999999978</v>
      </c>
      <c r="G12" s="306">
        <f>'FINAL TIMETABLE for indoor'!F12</f>
        <v>0.59722222222222199</v>
      </c>
      <c r="H12" s="307" t="str">
        <f>'FINAL TIMETABLE for indoor'!G12</f>
        <v>U13B</v>
      </c>
      <c r="I12" s="308">
        <f>'FINAL TIMETABLE for indoor'!H12</f>
        <v>6</v>
      </c>
      <c r="J12" s="454" t="str">
        <f>LEFT('FINAL TIMETABLE for indoor'!J12,1)</f>
        <v>2</v>
      </c>
      <c r="K12" s="519" t="str">
        <f>'FINAL TIMETABLE for indoor'!I12</f>
        <v>200m</v>
      </c>
      <c r="L12" s="520" t="str">
        <f>RIGHT('FINAL TIMETABLE for indoor'!J12,'FINAL TIMETABLE for indoor'!O12-'FINAL TIMETABLE for indoor'!P12)</f>
        <v>Heats</v>
      </c>
      <c r="M12" s="452">
        <v>1</v>
      </c>
      <c r="N12" s="452">
        <v>2</v>
      </c>
      <c r="O12" s="310" t="s">
        <v>1846</v>
      </c>
      <c r="P12" s="311"/>
      <c r="Q12" s="312">
        <f t="shared" si="4"/>
        <v>0.59722222222222199</v>
      </c>
      <c r="R12" s="313">
        <f t="shared" si="5"/>
        <v>6.9444444444444441E-3</v>
      </c>
      <c r="S12" s="312">
        <f t="shared" si="6"/>
        <v>0.60416666666666641</v>
      </c>
      <c r="T12" s="301" t="s">
        <v>1828</v>
      </c>
      <c r="U12" s="302">
        <v>3.472222222222222E-3</v>
      </c>
    </row>
    <row r="13" spans="1:22" x14ac:dyDescent="0.2">
      <c r="B13" s="303" t="str">
        <f>'FINAL TIMETABLE for indoor'!B13</f>
        <v>T10-1</v>
      </c>
      <c r="C13" s="304">
        <f>'FINAL TIMETABLE for indoor'!C13</f>
        <v>0.54166666666666641</v>
      </c>
      <c r="D13" s="305">
        <f t="shared" si="1"/>
        <v>1.3888888888888888E-2</v>
      </c>
      <c r="E13" s="305">
        <f t="shared" si="2"/>
        <v>0.58680555555555536</v>
      </c>
      <c r="F13" s="305">
        <f t="shared" si="3"/>
        <v>0.6006944444444442</v>
      </c>
      <c r="G13" s="306">
        <f>'FINAL TIMETABLE for indoor'!F13</f>
        <v>0.60416666666666641</v>
      </c>
      <c r="H13" s="307" t="str">
        <f>'FINAL TIMETABLE for indoor'!G13</f>
        <v>U20M/U17M</v>
      </c>
      <c r="I13" s="308">
        <f>'FINAL TIMETABLE for indoor'!H13</f>
        <v>10</v>
      </c>
      <c r="J13" s="454" t="str">
        <f>LEFT('FINAL TIMETABLE for indoor'!J13,1)</f>
        <v>1</v>
      </c>
      <c r="K13" s="525" t="str">
        <f>'FINAL TIMETABLE for indoor'!I13</f>
        <v>3000m</v>
      </c>
      <c r="L13" s="526" t="str">
        <f>RIGHT('FINAL TIMETABLE for indoor'!J13,'FINAL TIMETABLE for indoor'!O13-'FINAL TIMETABLE for indoor'!P13)</f>
        <v>Straight Final</v>
      </c>
      <c r="M13" s="452"/>
      <c r="N13" s="452"/>
      <c r="O13" s="310" t="s">
        <v>2648</v>
      </c>
      <c r="P13" s="311"/>
      <c r="Q13" s="312">
        <f t="shared" si="4"/>
        <v>0.60416666666666641</v>
      </c>
      <c r="R13" s="313">
        <f>SUM(J13*$U$10)</f>
        <v>8.3333333333333332E-3</v>
      </c>
      <c r="S13" s="312">
        <f t="shared" si="6"/>
        <v>0.61249999999999971</v>
      </c>
      <c r="T13" s="301" t="s">
        <v>1829</v>
      </c>
      <c r="U13" s="302">
        <v>6.9444444444444447E-4</v>
      </c>
    </row>
    <row r="14" spans="1:22" x14ac:dyDescent="0.2">
      <c r="B14" s="303" t="str">
        <f>'FINAL TIMETABLE for indoor'!B14</f>
        <v>T04-2</v>
      </c>
      <c r="C14" s="304">
        <f>'FINAL TIMETABLE for indoor'!C14</f>
        <v>0</v>
      </c>
      <c r="D14" s="305">
        <f t="shared" si="1"/>
        <v>1.3888888888888888E-2</v>
      </c>
      <c r="E14" s="305">
        <f t="shared" si="2"/>
        <v>0.59374999999999978</v>
      </c>
      <c r="F14" s="305">
        <f t="shared" si="3"/>
        <v>0.60763888888888862</v>
      </c>
      <c r="G14" s="306">
        <f>'FINAL TIMETABLE for indoor'!F14</f>
        <v>0.61111111111111083</v>
      </c>
      <c r="H14" s="307" t="str">
        <f>'FINAL TIMETABLE for indoor'!G14</f>
        <v>U17W</v>
      </c>
      <c r="I14" s="308">
        <f>'FINAL TIMETABLE for indoor'!H14</f>
        <v>12</v>
      </c>
      <c r="J14" s="454" t="str">
        <f>LEFT('FINAL TIMETABLE for indoor'!J14,1)</f>
        <v>3</v>
      </c>
      <c r="K14" s="521" t="str">
        <f>'FINAL TIMETABLE for indoor'!I14</f>
        <v>200m</v>
      </c>
      <c r="L14" s="522" t="str">
        <f>RIGHT('FINAL TIMETABLE for indoor'!J14,'FINAL TIMETABLE for indoor'!O14-'FINAL TIMETABLE for indoor'!P14)</f>
        <v>Semi Finals</v>
      </c>
      <c r="M14" s="452">
        <v>1</v>
      </c>
      <c r="N14" s="452">
        <v>1</v>
      </c>
      <c r="O14" s="310" t="s">
        <v>1846</v>
      </c>
      <c r="P14" s="311"/>
      <c r="Q14" s="312">
        <f t="shared" ref="Q14:Q28" si="7">G14</f>
        <v>0.61111111111111083</v>
      </c>
      <c r="R14" s="313">
        <f>SUM(J14*$U$7)</f>
        <v>1.0416666666666666E-2</v>
      </c>
      <c r="S14" s="312">
        <f>SUM(G14+R14)</f>
        <v>0.62152777777777746</v>
      </c>
      <c r="T14" s="301" t="s">
        <v>1830</v>
      </c>
      <c r="U14" s="302">
        <v>5.2083333333333333E-4</v>
      </c>
    </row>
    <row r="15" spans="1:22" x14ac:dyDescent="0.2">
      <c r="B15" s="303" t="str">
        <f>'FINAL TIMETABLE for indoor'!B15</f>
        <v>T05-2</v>
      </c>
      <c r="C15" s="304">
        <f>'FINAL TIMETABLE for indoor'!C15</f>
        <v>0</v>
      </c>
      <c r="D15" s="305">
        <f t="shared" si="1"/>
        <v>1.3888888888888888E-2</v>
      </c>
      <c r="E15" s="305">
        <f t="shared" si="2"/>
        <v>0.60416666666666641</v>
      </c>
      <c r="F15" s="305">
        <f t="shared" si="3"/>
        <v>0.61805555555555525</v>
      </c>
      <c r="G15" s="306">
        <f>'FINAL TIMETABLE for indoor'!F15</f>
        <v>0.62152777777777746</v>
      </c>
      <c r="H15" s="307" t="str">
        <f>'FINAL TIMETABLE for indoor'!G15</f>
        <v>U20W</v>
      </c>
      <c r="I15" s="308">
        <f>'FINAL TIMETABLE for indoor'!H15</f>
        <v>8</v>
      </c>
      <c r="J15" s="454" t="str">
        <f>LEFT('FINAL TIMETABLE for indoor'!J15,1)</f>
        <v>2</v>
      </c>
      <c r="K15" s="521" t="str">
        <f>'FINAL TIMETABLE for indoor'!I15</f>
        <v>200m</v>
      </c>
      <c r="L15" s="522" t="str">
        <f>RIGHT('FINAL TIMETABLE for indoor'!J15,'FINAL TIMETABLE for indoor'!O15-'FINAL TIMETABLE for indoor'!P15)</f>
        <v>Semi Finals</v>
      </c>
      <c r="M15" s="452">
        <v>1</v>
      </c>
      <c r="N15" s="452">
        <v>2</v>
      </c>
      <c r="O15" s="310" t="s">
        <v>1846</v>
      </c>
      <c r="P15" s="314"/>
      <c r="Q15" s="312">
        <f t="shared" si="7"/>
        <v>0.62152777777777746</v>
      </c>
      <c r="R15" s="313">
        <f t="shared" ref="R15:R28" si="8">SUM(J15*$U$7)</f>
        <v>6.9444444444444441E-3</v>
      </c>
      <c r="S15" s="312">
        <f>SUM(G15+R15)</f>
        <v>0.62847222222222188</v>
      </c>
      <c r="T15" s="301" t="s">
        <v>1831</v>
      </c>
      <c r="U15" s="302">
        <v>1.0416666666666667E-3</v>
      </c>
    </row>
    <row r="16" spans="1:22" x14ac:dyDescent="0.2">
      <c r="B16" s="303" t="str">
        <f>'FINAL TIMETABLE for indoor'!B16</f>
        <v>T06-2</v>
      </c>
      <c r="C16" s="304">
        <f>'FINAL TIMETABLE for indoor'!C16</f>
        <v>0</v>
      </c>
      <c r="D16" s="305">
        <f t="shared" si="1"/>
        <v>1.3888888888888888E-2</v>
      </c>
      <c r="E16" s="305">
        <f t="shared" si="2"/>
        <v>0.61111111111111083</v>
      </c>
      <c r="F16" s="305">
        <f t="shared" si="3"/>
        <v>0.62499999999999967</v>
      </c>
      <c r="G16" s="306">
        <f>'FINAL TIMETABLE for indoor'!F16</f>
        <v>0.62847222222222188</v>
      </c>
      <c r="H16" s="307" t="str">
        <f>'FINAL TIMETABLE for indoor'!G16</f>
        <v>U13G</v>
      </c>
      <c r="I16" s="308">
        <f>'FINAL TIMETABLE for indoor'!H16</f>
        <v>8</v>
      </c>
      <c r="J16" s="454" t="str">
        <f>LEFT('FINAL TIMETABLE for indoor'!J16,1)</f>
        <v>2</v>
      </c>
      <c r="K16" s="521" t="str">
        <f>'FINAL TIMETABLE for indoor'!I16</f>
        <v>200m</v>
      </c>
      <c r="L16" s="522" t="str">
        <f>RIGHT('FINAL TIMETABLE for indoor'!J16,'FINAL TIMETABLE for indoor'!O16-'FINAL TIMETABLE for indoor'!P16)</f>
        <v>Semi Finals</v>
      </c>
      <c r="M16" s="452">
        <v>1</v>
      </c>
      <c r="N16" s="452">
        <v>2</v>
      </c>
      <c r="O16" s="310" t="s">
        <v>1846</v>
      </c>
      <c r="P16" s="314"/>
      <c r="Q16" s="312">
        <f t="shared" si="7"/>
        <v>0.62847222222222188</v>
      </c>
      <c r="R16" s="313">
        <f t="shared" si="8"/>
        <v>6.9444444444444441E-3</v>
      </c>
      <c r="S16" s="312">
        <f>SUM(G16+R16)</f>
        <v>0.6354166666666663</v>
      </c>
      <c r="T16" s="315"/>
    </row>
    <row r="17" spans="1:112" x14ac:dyDescent="0.2">
      <c r="B17" s="303" t="str">
        <f>'FINAL TIMETABLE for indoor'!B17</f>
        <v>T11-1</v>
      </c>
      <c r="C17" s="304">
        <f>'FINAL TIMETABLE for indoor'!C17</f>
        <v>0.5729166666666663</v>
      </c>
      <c r="D17" s="305">
        <f t="shared" si="1"/>
        <v>1.3888888888888888E-2</v>
      </c>
      <c r="E17" s="305">
        <f t="shared" si="2"/>
        <v>0.61805555555555525</v>
      </c>
      <c r="F17" s="305">
        <f t="shared" si="3"/>
        <v>0.63194444444444409</v>
      </c>
      <c r="G17" s="306">
        <f>'FINAL TIMETABLE for indoor'!F17</f>
        <v>0.6354166666666663</v>
      </c>
      <c r="H17" s="307" t="str">
        <f>'FINAL TIMETABLE for indoor'!G17</f>
        <v>U13G</v>
      </c>
      <c r="I17" s="308">
        <f>'FINAL TIMETABLE for indoor'!H17</f>
        <v>6</v>
      </c>
      <c r="J17" s="454" t="str">
        <f>LEFT('FINAL TIMETABLE for indoor'!J17,1)</f>
        <v>1</v>
      </c>
      <c r="K17" s="517" t="str">
        <f>'FINAL TIMETABLE for indoor'!I17</f>
        <v>800m</v>
      </c>
      <c r="L17" s="518" t="str">
        <f>RIGHT('FINAL TIMETABLE for indoor'!J17,'FINAL TIMETABLE for indoor'!O17-'FINAL TIMETABLE for indoor'!P17)</f>
        <v>Time Trials</v>
      </c>
      <c r="M17" s="452"/>
      <c r="N17" s="452"/>
      <c r="O17" s="310" t="s">
        <v>1847</v>
      </c>
      <c r="P17" s="316"/>
      <c r="Q17" s="312">
        <f t="shared" si="7"/>
        <v>0.6354166666666663</v>
      </c>
      <c r="R17" s="313">
        <f t="shared" si="8"/>
        <v>3.472222222222222E-3</v>
      </c>
      <c r="S17" s="312">
        <f>SUM(G17+R17)</f>
        <v>0.63888888888888851</v>
      </c>
      <c r="T17" s="286" t="s">
        <v>2649</v>
      </c>
    </row>
    <row r="18" spans="1:112" x14ac:dyDescent="0.2">
      <c r="B18" s="303" t="str">
        <f>'FINAL TIMETABLE for indoor'!B18</f>
        <v>T12-1</v>
      </c>
      <c r="C18" s="304">
        <f>'FINAL TIMETABLE for indoor'!C18</f>
        <v>0.57638888888888851</v>
      </c>
      <c r="D18" s="305">
        <f t="shared" si="1"/>
        <v>1.3888888888888888E-2</v>
      </c>
      <c r="E18" s="305">
        <f t="shared" si="2"/>
        <v>0.62152777777777746</v>
      </c>
      <c r="F18" s="305">
        <f t="shared" si="3"/>
        <v>0.6354166666666663</v>
      </c>
      <c r="G18" s="306">
        <f>'FINAL TIMETABLE for indoor'!F18</f>
        <v>0.63888888888888851</v>
      </c>
      <c r="H18" s="307" t="str">
        <f>'FINAL TIMETABLE for indoor'!G18</f>
        <v>U13B</v>
      </c>
      <c r="I18" s="308">
        <f>'FINAL TIMETABLE for indoor'!H18</f>
        <v>8</v>
      </c>
      <c r="J18" s="454" t="str">
        <f>LEFT('FINAL TIMETABLE for indoor'!J18,1)</f>
        <v>2</v>
      </c>
      <c r="K18" s="517" t="str">
        <f>'FINAL TIMETABLE for indoor'!I18</f>
        <v>800m</v>
      </c>
      <c r="L18" s="518" t="str">
        <f>RIGHT('FINAL TIMETABLE for indoor'!J18,'FINAL TIMETABLE for indoor'!O18-'FINAL TIMETABLE for indoor'!P18)</f>
        <v>Time Trials</v>
      </c>
      <c r="M18" s="452"/>
      <c r="N18" s="452"/>
      <c r="O18" s="310" t="s">
        <v>1847</v>
      </c>
      <c r="P18" s="316"/>
      <c r="Q18" s="312">
        <f t="shared" si="7"/>
        <v>0.63888888888888851</v>
      </c>
      <c r="R18" s="313">
        <f t="shared" si="8"/>
        <v>6.9444444444444441E-3</v>
      </c>
      <c r="S18" s="312">
        <f>SUM(G18+R18)</f>
        <v>0.64583333333333293</v>
      </c>
      <c r="T18" s="286" t="s">
        <v>2650</v>
      </c>
    </row>
    <row r="19" spans="1:112" x14ac:dyDescent="0.2">
      <c r="B19" s="303" t="str">
        <f>'FINAL TIMETABLE for indoor'!B19</f>
        <v>T13-1</v>
      </c>
      <c r="C19" s="304">
        <f>'FINAL TIMETABLE for indoor'!C19</f>
        <v>0.58333333333333293</v>
      </c>
      <c r="D19" s="305">
        <f t="shared" si="1"/>
        <v>1.3888888888888888E-2</v>
      </c>
      <c r="E19" s="305">
        <f t="shared" si="2"/>
        <v>0.62847222222222188</v>
      </c>
      <c r="F19" s="305">
        <f t="shared" si="3"/>
        <v>0.64236111111111072</v>
      </c>
      <c r="G19" s="306">
        <f>'FINAL TIMETABLE for indoor'!F19</f>
        <v>0.64583333333333293</v>
      </c>
      <c r="H19" s="307" t="str">
        <f>'FINAL TIMETABLE for indoor'!G19</f>
        <v>U20W</v>
      </c>
      <c r="I19" s="308">
        <f>'FINAL TIMETABLE for indoor'!H19</f>
        <v>5</v>
      </c>
      <c r="J19" s="454" t="str">
        <f>LEFT('FINAL TIMETABLE for indoor'!J19,1)</f>
        <v>1</v>
      </c>
      <c r="K19" s="517" t="str">
        <f>'FINAL TIMETABLE for indoor'!I19</f>
        <v>800m</v>
      </c>
      <c r="L19" s="518" t="s">
        <v>2306</v>
      </c>
      <c r="M19" s="452"/>
      <c r="N19" s="452"/>
      <c r="O19" s="310"/>
      <c r="P19" s="316"/>
      <c r="Q19" s="312">
        <f t="shared" si="7"/>
        <v>0.64583333333333293</v>
      </c>
      <c r="R19" s="313">
        <f t="shared" si="8"/>
        <v>3.472222222222222E-3</v>
      </c>
      <c r="S19" s="312">
        <f t="shared" ref="S19:S28" si="9">SUM(G19+R19)</f>
        <v>0.64930555555555514</v>
      </c>
      <c r="T19" s="286" t="s">
        <v>2651</v>
      </c>
    </row>
    <row r="20" spans="1:112" x14ac:dyDescent="0.2">
      <c r="B20" s="303" t="str">
        <f>'FINAL TIMETABLE for indoor'!B20</f>
        <v>T01-2</v>
      </c>
      <c r="C20" s="304">
        <f>'FINAL TIMETABLE for indoor'!C20</f>
        <v>0</v>
      </c>
      <c r="D20" s="305">
        <f t="shared" si="1"/>
        <v>1.3888888888888888E-2</v>
      </c>
      <c r="E20" s="305">
        <f t="shared" si="2"/>
        <v>0.63194444444444409</v>
      </c>
      <c r="F20" s="305">
        <f t="shared" si="3"/>
        <v>0.64583333333333293</v>
      </c>
      <c r="G20" s="306">
        <f>'FINAL TIMETABLE for indoor'!F20</f>
        <v>0.64930555555555514</v>
      </c>
      <c r="H20" s="307" t="str">
        <f>'FINAL TIMETABLE for indoor'!G20</f>
        <v>U17M</v>
      </c>
      <c r="I20" s="308">
        <f>'FINAL TIMETABLE for indoor'!H20</f>
        <v>6</v>
      </c>
      <c r="J20" s="454" t="str">
        <f>LEFT('FINAL TIMETABLE for indoor'!J20,1)</f>
        <v>1</v>
      </c>
      <c r="K20" s="517" t="str">
        <f>'FINAL TIMETABLE for indoor'!I20</f>
        <v>800m</v>
      </c>
      <c r="L20" s="518" t="str">
        <f>RIGHT('FINAL TIMETABLE for indoor'!J20,'FINAL TIMETABLE for indoor'!O20-'FINAL TIMETABLE for indoor'!P20)</f>
        <v>Final</v>
      </c>
      <c r="M20" s="452"/>
      <c r="N20" s="452"/>
      <c r="O20" s="310"/>
      <c r="P20" s="316"/>
      <c r="Q20" s="312">
        <f t="shared" si="7"/>
        <v>0.64930555555555514</v>
      </c>
      <c r="R20" s="313">
        <f t="shared" si="8"/>
        <v>3.472222222222222E-3</v>
      </c>
      <c r="S20" s="312">
        <f t="shared" si="9"/>
        <v>0.65277777777777735</v>
      </c>
    </row>
    <row r="21" spans="1:112" x14ac:dyDescent="0.2">
      <c r="B21" s="303" t="str">
        <f>'FINAL TIMETABLE for indoor'!B21</f>
        <v>T02-2</v>
      </c>
      <c r="C21" s="304">
        <f>'FINAL TIMETABLE for indoor'!C21</f>
        <v>0</v>
      </c>
      <c r="D21" s="305">
        <f t="shared" si="1"/>
        <v>1.3888888888888888E-2</v>
      </c>
      <c r="E21" s="305">
        <f t="shared" si="2"/>
        <v>0.6354166666666663</v>
      </c>
      <c r="F21" s="305">
        <f t="shared" si="3"/>
        <v>0.64930555555555514</v>
      </c>
      <c r="G21" s="306">
        <f>'FINAL TIMETABLE for indoor'!F21</f>
        <v>0.65277777777777735</v>
      </c>
      <c r="H21" s="307" t="str">
        <f>'FINAL TIMETABLE for indoor'!G21</f>
        <v>U20M</v>
      </c>
      <c r="I21" s="308">
        <f>'FINAL TIMETABLE for indoor'!H21</f>
        <v>6</v>
      </c>
      <c r="J21" s="454" t="str">
        <f>LEFT('FINAL TIMETABLE for indoor'!J21,1)</f>
        <v>1</v>
      </c>
      <c r="K21" s="517" t="str">
        <f>'FINAL TIMETABLE for indoor'!I21</f>
        <v>800m</v>
      </c>
      <c r="L21" s="518" t="str">
        <f>RIGHT('FINAL TIMETABLE for indoor'!J21,'FINAL TIMETABLE for indoor'!O21-'FINAL TIMETABLE for indoor'!P21)</f>
        <v>Final</v>
      </c>
      <c r="M21" s="452"/>
      <c r="N21" s="452"/>
      <c r="O21" s="310"/>
      <c r="P21" s="316"/>
      <c r="Q21" s="312">
        <f t="shared" si="7"/>
        <v>0.65277777777777735</v>
      </c>
      <c r="R21" s="313">
        <f t="shared" si="8"/>
        <v>3.472222222222222E-3</v>
      </c>
      <c r="S21" s="312">
        <f t="shared" si="9"/>
        <v>0.65624999999999956</v>
      </c>
    </row>
    <row r="22" spans="1:112" x14ac:dyDescent="0.2">
      <c r="B22" s="303" t="str">
        <f>'FINAL TIMETABLE for indoor'!B22</f>
        <v>T03-2</v>
      </c>
      <c r="C22" s="304">
        <f>'FINAL TIMETABLE for indoor'!C22</f>
        <v>0</v>
      </c>
      <c r="D22" s="305">
        <f t="shared" si="1"/>
        <v>1.3888888888888888E-2</v>
      </c>
      <c r="E22" s="305">
        <f t="shared" si="2"/>
        <v>0.63888888888888851</v>
      </c>
      <c r="F22" s="305">
        <f t="shared" si="3"/>
        <v>0.65277777777777735</v>
      </c>
      <c r="G22" s="306">
        <f>'FINAL TIMETABLE for indoor'!F22</f>
        <v>0.65624999999999956</v>
      </c>
      <c r="H22" s="307" t="str">
        <f>'FINAL TIMETABLE for indoor'!G22</f>
        <v>U17W</v>
      </c>
      <c r="I22" s="308">
        <f>'FINAL TIMETABLE for indoor'!H22</f>
        <v>6</v>
      </c>
      <c r="J22" s="454" t="str">
        <f>LEFT('FINAL TIMETABLE for indoor'!J22,1)</f>
        <v>1</v>
      </c>
      <c r="K22" s="517" t="str">
        <f>'FINAL TIMETABLE for indoor'!I22</f>
        <v>800m</v>
      </c>
      <c r="L22" s="518" t="str">
        <f>RIGHT('FINAL TIMETABLE for indoor'!J22,'FINAL TIMETABLE for indoor'!O22-'FINAL TIMETABLE for indoor'!P22)</f>
        <v>Final</v>
      </c>
      <c r="M22" s="452"/>
      <c r="N22" s="452"/>
      <c r="O22" s="310"/>
      <c r="P22" s="316"/>
      <c r="Q22" s="312">
        <f t="shared" si="7"/>
        <v>0.65624999999999956</v>
      </c>
      <c r="R22" s="313">
        <f t="shared" si="8"/>
        <v>3.472222222222222E-3</v>
      </c>
      <c r="S22" s="312">
        <f t="shared" si="9"/>
        <v>0.65972222222222177</v>
      </c>
    </row>
    <row r="23" spans="1:112" x14ac:dyDescent="0.2">
      <c r="B23" s="303" t="str">
        <f>'FINAL TIMETABLE for indoor'!B23</f>
        <v>T07-2</v>
      </c>
      <c r="C23" s="304">
        <f>'FINAL TIMETABLE for indoor'!C23</f>
        <v>0</v>
      </c>
      <c r="D23" s="305">
        <f t="shared" si="1"/>
        <v>1.3888888888888888E-2</v>
      </c>
      <c r="E23" s="305">
        <f t="shared" si="2"/>
        <v>0.64236111111111072</v>
      </c>
      <c r="F23" s="305">
        <f t="shared" si="3"/>
        <v>0.65624999999999956</v>
      </c>
      <c r="G23" s="306">
        <f>'FINAL TIMETABLE for indoor'!F23</f>
        <v>0.65972222222222177</v>
      </c>
      <c r="H23" s="307" t="str">
        <f>'FINAL TIMETABLE for indoor'!G23</f>
        <v>U20M</v>
      </c>
      <c r="I23" s="308">
        <f>'FINAL TIMETABLE for indoor'!H23</f>
        <v>4</v>
      </c>
      <c r="J23" s="454" t="str">
        <f>LEFT('FINAL TIMETABLE for indoor'!J23,1)</f>
        <v>1</v>
      </c>
      <c r="K23" s="523" t="str">
        <f>'FINAL TIMETABLE for indoor'!I23</f>
        <v>200m</v>
      </c>
      <c r="L23" s="524" t="str">
        <f>RIGHT('FINAL TIMETABLE for indoor'!J23,'FINAL TIMETABLE for indoor'!O23-'FINAL TIMETABLE for indoor'!P23)</f>
        <v>Final</v>
      </c>
      <c r="M23" s="453"/>
      <c r="N23" s="453"/>
      <c r="O23" s="310"/>
      <c r="P23" s="314"/>
      <c r="Q23" s="312">
        <f t="shared" si="7"/>
        <v>0.65972222222222177</v>
      </c>
      <c r="R23" s="313">
        <f t="shared" si="8"/>
        <v>3.472222222222222E-3</v>
      </c>
      <c r="S23" s="312">
        <f t="shared" si="9"/>
        <v>0.66319444444444398</v>
      </c>
    </row>
    <row r="24" spans="1:112" x14ac:dyDescent="0.2">
      <c r="B24" s="303" t="str">
        <f>'FINAL TIMETABLE for indoor'!B24</f>
        <v>T08-2</v>
      </c>
      <c r="C24" s="304">
        <f>'FINAL TIMETABLE for indoor'!C24</f>
        <v>0</v>
      </c>
      <c r="D24" s="305">
        <f t="shared" si="1"/>
        <v>1.3888888888888888E-2</v>
      </c>
      <c r="E24" s="305">
        <f t="shared" si="2"/>
        <v>0.64583333333333293</v>
      </c>
      <c r="F24" s="305">
        <f t="shared" si="3"/>
        <v>0.65972222222222177</v>
      </c>
      <c r="G24" s="306">
        <f>'FINAL TIMETABLE for indoor'!F24</f>
        <v>0.66319444444444398</v>
      </c>
      <c r="H24" s="307" t="str">
        <f>'FINAL TIMETABLE for indoor'!G24</f>
        <v>U17M</v>
      </c>
      <c r="I24" s="308">
        <f>'FINAL TIMETABLE for indoor'!H24</f>
        <v>4</v>
      </c>
      <c r="J24" s="454" t="str">
        <f>LEFT('FINAL TIMETABLE for indoor'!J24,1)</f>
        <v>1</v>
      </c>
      <c r="K24" s="523" t="str">
        <f>'FINAL TIMETABLE for indoor'!I24</f>
        <v>200m</v>
      </c>
      <c r="L24" s="524" t="str">
        <f>RIGHT('FINAL TIMETABLE for indoor'!J24,'FINAL TIMETABLE for indoor'!O24-'FINAL TIMETABLE for indoor'!P24)</f>
        <v>Final</v>
      </c>
      <c r="M24" s="453"/>
      <c r="N24" s="453"/>
      <c r="O24" s="310"/>
      <c r="P24" s="314"/>
      <c r="Q24" s="312">
        <f t="shared" si="7"/>
        <v>0.66319444444444398</v>
      </c>
      <c r="R24" s="313">
        <f t="shared" si="8"/>
        <v>3.472222222222222E-3</v>
      </c>
      <c r="S24" s="312">
        <f t="shared" si="9"/>
        <v>0.66666666666666619</v>
      </c>
    </row>
    <row r="25" spans="1:112" x14ac:dyDescent="0.2">
      <c r="B25" s="303" t="str">
        <f>'FINAL TIMETABLE for indoor'!B25</f>
        <v>T09-2</v>
      </c>
      <c r="C25" s="304">
        <f>'FINAL TIMETABLE for indoor'!C25</f>
        <v>0</v>
      </c>
      <c r="D25" s="305">
        <f t="shared" si="1"/>
        <v>1.3888888888888888E-2</v>
      </c>
      <c r="E25" s="305">
        <f t="shared" si="2"/>
        <v>0.64930555555555514</v>
      </c>
      <c r="F25" s="305">
        <f t="shared" si="3"/>
        <v>0.66319444444444398</v>
      </c>
      <c r="G25" s="306">
        <f>'FINAL TIMETABLE for indoor'!F25</f>
        <v>0.66666666666666619</v>
      </c>
      <c r="H25" s="307" t="str">
        <f>'FINAL TIMETABLE for indoor'!G25</f>
        <v>U13B</v>
      </c>
      <c r="I25" s="308">
        <f>'FINAL TIMETABLE for indoor'!H25</f>
        <v>4</v>
      </c>
      <c r="J25" s="454" t="str">
        <f>LEFT('FINAL TIMETABLE for indoor'!J25,1)</f>
        <v>1</v>
      </c>
      <c r="K25" s="523" t="str">
        <f>'FINAL TIMETABLE for indoor'!I25</f>
        <v>200m</v>
      </c>
      <c r="L25" s="524" t="str">
        <f>RIGHT('FINAL TIMETABLE for indoor'!J25,'FINAL TIMETABLE for indoor'!O25-'FINAL TIMETABLE for indoor'!P25)</f>
        <v>Final</v>
      </c>
      <c r="M25" s="453"/>
      <c r="N25" s="453"/>
      <c r="O25" s="310"/>
      <c r="P25" s="314"/>
      <c r="Q25" s="312">
        <f t="shared" si="7"/>
        <v>0.66666666666666619</v>
      </c>
      <c r="R25" s="313">
        <f t="shared" si="8"/>
        <v>3.472222222222222E-3</v>
      </c>
      <c r="S25" s="312">
        <f t="shared" si="9"/>
        <v>0.6701388888888884</v>
      </c>
    </row>
    <row r="26" spans="1:112" x14ac:dyDescent="0.2">
      <c r="B26" s="303" t="str">
        <f>'FINAL TIMETABLE for indoor'!B26</f>
        <v>T04-3</v>
      </c>
      <c r="C26" s="304">
        <f>'FINAL TIMETABLE for indoor'!C26</f>
        <v>0</v>
      </c>
      <c r="D26" s="305">
        <f t="shared" si="1"/>
        <v>1.3888888888888888E-2</v>
      </c>
      <c r="E26" s="305">
        <f t="shared" si="2"/>
        <v>0.65277777777777735</v>
      </c>
      <c r="F26" s="305">
        <f t="shared" si="3"/>
        <v>0.66666666666666619</v>
      </c>
      <c r="G26" s="306">
        <f>'FINAL TIMETABLE for indoor'!F26</f>
        <v>0.6701388888888884</v>
      </c>
      <c r="H26" s="307" t="str">
        <f>'FINAL TIMETABLE for indoor'!G26</f>
        <v>U17W</v>
      </c>
      <c r="I26" s="308">
        <f>'FINAL TIMETABLE for indoor'!H26</f>
        <v>4</v>
      </c>
      <c r="J26" s="454" t="str">
        <f>LEFT('FINAL TIMETABLE for indoor'!J26,1)</f>
        <v>1</v>
      </c>
      <c r="K26" s="523" t="str">
        <f>'FINAL TIMETABLE for indoor'!I26</f>
        <v>200m</v>
      </c>
      <c r="L26" s="524" t="str">
        <f>RIGHT('FINAL TIMETABLE for indoor'!J26,'FINAL TIMETABLE for indoor'!O26-'FINAL TIMETABLE for indoor'!P26)</f>
        <v>Final</v>
      </c>
      <c r="M26" s="453"/>
      <c r="N26" s="453"/>
      <c r="O26" s="310"/>
      <c r="P26" s="314"/>
      <c r="Q26" s="312">
        <f t="shared" si="7"/>
        <v>0.6701388888888884</v>
      </c>
      <c r="R26" s="313">
        <f t="shared" si="8"/>
        <v>3.472222222222222E-3</v>
      </c>
      <c r="S26" s="312">
        <f t="shared" si="9"/>
        <v>0.67361111111111061</v>
      </c>
    </row>
    <row r="27" spans="1:112" x14ac:dyDescent="0.2">
      <c r="B27" s="303" t="str">
        <f>'FINAL TIMETABLE for indoor'!B27</f>
        <v>T05-3</v>
      </c>
      <c r="C27" s="304">
        <f>'FINAL TIMETABLE for indoor'!C27</f>
        <v>0</v>
      </c>
      <c r="D27" s="305">
        <f t="shared" si="1"/>
        <v>1.3888888888888888E-2</v>
      </c>
      <c r="E27" s="305">
        <f t="shared" si="2"/>
        <v>0.65624999999999956</v>
      </c>
      <c r="F27" s="305">
        <f t="shared" si="3"/>
        <v>0.6701388888888884</v>
      </c>
      <c r="G27" s="306">
        <f>'FINAL TIMETABLE for indoor'!F27</f>
        <v>0.67361111111111061</v>
      </c>
      <c r="H27" s="307" t="str">
        <f>'FINAL TIMETABLE for indoor'!G27</f>
        <v>U20W</v>
      </c>
      <c r="I27" s="308">
        <f>'FINAL TIMETABLE for indoor'!H27</f>
        <v>4</v>
      </c>
      <c r="J27" s="454" t="str">
        <f>LEFT('FINAL TIMETABLE for indoor'!J27,1)</f>
        <v>1</v>
      </c>
      <c r="K27" s="523" t="str">
        <f>'FINAL TIMETABLE for indoor'!I27</f>
        <v>200m</v>
      </c>
      <c r="L27" s="524" t="str">
        <f>RIGHT('FINAL TIMETABLE for indoor'!J27,'FINAL TIMETABLE for indoor'!O27-'FINAL TIMETABLE for indoor'!P27)</f>
        <v>Final</v>
      </c>
      <c r="M27" s="453"/>
      <c r="N27" s="453"/>
      <c r="O27" s="310"/>
      <c r="P27" s="314"/>
      <c r="Q27" s="312">
        <f t="shared" si="7"/>
        <v>0.67361111111111061</v>
      </c>
      <c r="R27" s="313">
        <f t="shared" si="8"/>
        <v>3.472222222222222E-3</v>
      </c>
      <c r="S27" s="312">
        <f t="shared" si="9"/>
        <v>0.67708333333333282</v>
      </c>
    </row>
    <row r="28" spans="1:112" x14ac:dyDescent="0.2">
      <c r="B28" s="303" t="str">
        <f>'FINAL TIMETABLE for indoor'!B28</f>
        <v>T06-3</v>
      </c>
      <c r="C28" s="304">
        <f>'FINAL TIMETABLE for indoor'!C28</f>
        <v>0</v>
      </c>
      <c r="D28" s="305">
        <f t="shared" si="1"/>
        <v>1.3888888888888888E-2</v>
      </c>
      <c r="E28" s="305">
        <f t="shared" si="2"/>
        <v>0.65972222222222177</v>
      </c>
      <c r="F28" s="305">
        <f t="shared" si="3"/>
        <v>0.67361111111111061</v>
      </c>
      <c r="G28" s="306">
        <f>'FINAL TIMETABLE for indoor'!F28</f>
        <v>0.67708333333333282</v>
      </c>
      <c r="H28" s="307" t="str">
        <f>'FINAL TIMETABLE for indoor'!G28</f>
        <v>U13G</v>
      </c>
      <c r="I28" s="308">
        <f>'FINAL TIMETABLE for indoor'!H28</f>
        <v>4</v>
      </c>
      <c r="J28" s="454" t="str">
        <f>LEFT('FINAL TIMETABLE for indoor'!J28,1)</f>
        <v>1</v>
      </c>
      <c r="K28" s="523" t="str">
        <f>'FINAL TIMETABLE for indoor'!I28</f>
        <v>200m</v>
      </c>
      <c r="L28" s="524" t="str">
        <f>RIGHT('FINAL TIMETABLE for indoor'!J28,'FINAL TIMETABLE for indoor'!O28-'FINAL TIMETABLE for indoor'!P28)</f>
        <v>Final</v>
      </c>
      <c r="M28" s="453"/>
      <c r="N28" s="453"/>
      <c r="O28" s="310"/>
      <c r="P28" s="314"/>
      <c r="Q28" s="312">
        <f t="shared" si="7"/>
        <v>0.67708333333333282</v>
      </c>
      <c r="R28" s="313">
        <f t="shared" si="8"/>
        <v>3.472222222222222E-3</v>
      </c>
      <c r="S28" s="312">
        <f t="shared" si="9"/>
        <v>0.68055555555555503</v>
      </c>
    </row>
    <row r="30" spans="1:112" x14ac:dyDescent="0.2">
      <c r="D30" s="319"/>
      <c r="E30" s="319"/>
      <c r="F30" s="319"/>
      <c r="G30" s="289"/>
      <c r="H30" s="286"/>
      <c r="I30" s="286"/>
      <c r="J30" s="286"/>
      <c r="O30" s="286"/>
      <c r="P30" s="321"/>
      <c r="Q30" s="321"/>
      <c r="R30" s="321"/>
      <c r="S30" s="321"/>
      <c r="U30" s="322"/>
    </row>
    <row r="31" spans="1:112" ht="15" customHeight="1" x14ac:dyDescent="0.2">
      <c r="A31" s="286" t="str">
        <f>CONCATENATE(H31," ",K31," ",L31)</f>
        <v xml:space="preserve">Age Event </v>
      </c>
      <c r="B31" s="665" t="str">
        <f>B2</f>
        <v>Saturday 5th February</v>
      </c>
      <c r="C31" s="666"/>
      <c r="D31" s="657" t="s">
        <v>21</v>
      </c>
      <c r="E31" s="657"/>
      <c r="F31" s="657"/>
      <c r="G31" s="658" t="s">
        <v>538</v>
      </c>
      <c r="H31" s="659" t="s">
        <v>1802</v>
      </c>
      <c r="I31" s="660" t="s">
        <v>1812</v>
      </c>
      <c r="J31" s="661"/>
      <c r="K31" s="658" t="s">
        <v>20</v>
      </c>
      <c r="O31" s="286"/>
      <c r="P31" s="288" t="s">
        <v>2683</v>
      </c>
      <c r="Q31" s="286"/>
      <c r="R31" s="286"/>
      <c r="S31" s="286"/>
      <c r="T31" s="323"/>
    </row>
    <row r="32" spans="1:112" ht="45" x14ac:dyDescent="0.2">
      <c r="A32" s="286" t="str">
        <f>CONCATENATE(H32," ",K32," ",L32)</f>
        <v xml:space="preserve">  </v>
      </c>
      <c r="B32" s="296" t="s">
        <v>62</v>
      </c>
      <c r="C32" s="296" t="s">
        <v>1815</v>
      </c>
      <c r="D32" s="297" t="s">
        <v>1816</v>
      </c>
      <c r="E32" s="297" t="s">
        <v>1817</v>
      </c>
      <c r="F32" s="297" t="s">
        <v>1832</v>
      </c>
      <c r="G32" s="658"/>
      <c r="H32" s="659"/>
      <c r="I32" s="298" t="s">
        <v>1819</v>
      </c>
      <c r="J32" s="299" t="s">
        <v>19</v>
      </c>
      <c r="K32" s="658"/>
      <c r="L32" s="296"/>
      <c r="M32" s="299"/>
      <c r="N32" s="299"/>
      <c r="O32" s="324" t="s">
        <v>1833</v>
      </c>
      <c r="P32" s="324" t="s">
        <v>87</v>
      </c>
      <c r="Q32" s="324" t="s">
        <v>88</v>
      </c>
      <c r="R32" s="324" t="s">
        <v>89</v>
      </c>
      <c r="S32" s="324" t="s">
        <v>1712</v>
      </c>
      <c r="T32" s="325"/>
      <c r="U32" s="323" t="s">
        <v>77</v>
      </c>
      <c r="V32" s="326"/>
      <c r="W32" s="327">
        <f>SMALL(Q33:Q40,1)</f>
        <v>0.44097222222222221</v>
      </c>
      <c r="X32" s="328">
        <f t="shared" ref="X32:CI32" si="10">SUM(W32+$U$12)</f>
        <v>0.44444444444444442</v>
      </c>
      <c r="Y32" s="328">
        <f t="shared" si="10"/>
        <v>0.44791666666666663</v>
      </c>
      <c r="Z32" s="328">
        <f t="shared" si="10"/>
        <v>0.45138888888888884</v>
      </c>
      <c r="AA32" s="328">
        <f t="shared" si="10"/>
        <v>0.45486111111111105</v>
      </c>
      <c r="AB32" s="328">
        <f t="shared" si="10"/>
        <v>0.45833333333333326</v>
      </c>
      <c r="AC32" s="328">
        <f t="shared" si="10"/>
        <v>0.46180555555555547</v>
      </c>
      <c r="AD32" s="328">
        <f t="shared" si="10"/>
        <v>0.46527777777777768</v>
      </c>
      <c r="AE32" s="328">
        <f t="shared" si="10"/>
        <v>0.46874999999999989</v>
      </c>
      <c r="AF32" s="328">
        <f t="shared" si="10"/>
        <v>0.4722222222222221</v>
      </c>
      <c r="AG32" s="328">
        <f t="shared" si="10"/>
        <v>0.47569444444444431</v>
      </c>
      <c r="AH32" s="328">
        <f t="shared" si="10"/>
        <v>0.47916666666666652</v>
      </c>
      <c r="AI32" s="328">
        <f t="shared" si="10"/>
        <v>0.48263888888888873</v>
      </c>
      <c r="AJ32" s="328">
        <f t="shared" si="10"/>
        <v>0.48611111111111094</v>
      </c>
      <c r="AK32" s="328">
        <f t="shared" si="10"/>
        <v>0.48958333333333315</v>
      </c>
      <c r="AL32" s="328">
        <f t="shared" si="10"/>
        <v>0.49305555555555536</v>
      </c>
      <c r="AM32" s="328">
        <f t="shared" si="10"/>
        <v>0.49652777777777757</v>
      </c>
      <c r="AN32" s="328">
        <f t="shared" si="10"/>
        <v>0.49999999999999978</v>
      </c>
      <c r="AO32" s="328">
        <f t="shared" si="10"/>
        <v>0.50347222222222199</v>
      </c>
      <c r="AP32" s="328">
        <f t="shared" si="10"/>
        <v>0.5069444444444442</v>
      </c>
      <c r="AQ32" s="328">
        <f t="shared" si="10"/>
        <v>0.51041666666666641</v>
      </c>
      <c r="AR32" s="328">
        <f t="shared" si="10"/>
        <v>0.51388888888888862</v>
      </c>
      <c r="AS32" s="328">
        <f t="shared" si="10"/>
        <v>0.51736111111111083</v>
      </c>
      <c r="AT32" s="328">
        <f t="shared" si="10"/>
        <v>0.52083333333333304</v>
      </c>
      <c r="AU32" s="328">
        <f t="shared" si="10"/>
        <v>0.52430555555555525</v>
      </c>
      <c r="AV32" s="328">
        <f t="shared" si="10"/>
        <v>0.52777777777777746</v>
      </c>
      <c r="AW32" s="328">
        <f t="shared" si="10"/>
        <v>0.53124999999999967</v>
      </c>
      <c r="AX32" s="328">
        <f t="shared" si="10"/>
        <v>0.53472222222222188</v>
      </c>
      <c r="AY32" s="328">
        <f t="shared" si="10"/>
        <v>0.53819444444444409</v>
      </c>
      <c r="AZ32" s="328">
        <f t="shared" si="10"/>
        <v>0.5416666666666663</v>
      </c>
      <c r="BA32" s="328">
        <f t="shared" si="10"/>
        <v>0.54513888888888851</v>
      </c>
      <c r="BB32" s="328">
        <f t="shared" si="10"/>
        <v>0.54861111111111072</v>
      </c>
      <c r="BC32" s="328">
        <f t="shared" si="10"/>
        <v>0.55208333333333293</v>
      </c>
      <c r="BD32" s="328">
        <f t="shared" si="10"/>
        <v>0.55555555555555514</v>
      </c>
      <c r="BE32" s="328">
        <f t="shared" si="10"/>
        <v>0.55902777777777735</v>
      </c>
      <c r="BF32" s="328">
        <f t="shared" si="10"/>
        <v>0.56249999999999956</v>
      </c>
      <c r="BG32" s="328">
        <f t="shared" si="10"/>
        <v>0.56597222222222177</v>
      </c>
      <c r="BH32" s="328">
        <f t="shared" si="10"/>
        <v>0.56944444444444398</v>
      </c>
      <c r="BI32" s="328">
        <f t="shared" si="10"/>
        <v>0.57291666666666619</v>
      </c>
      <c r="BJ32" s="328">
        <f t="shared" si="10"/>
        <v>0.5763888888888884</v>
      </c>
      <c r="BK32" s="328">
        <f t="shared" si="10"/>
        <v>0.57986111111111061</v>
      </c>
      <c r="BL32" s="328">
        <f t="shared" si="10"/>
        <v>0.58333333333333282</v>
      </c>
      <c r="BM32" s="328">
        <f t="shared" si="10"/>
        <v>0.58680555555555503</v>
      </c>
      <c r="BN32" s="328">
        <f t="shared" si="10"/>
        <v>0.59027777777777724</v>
      </c>
      <c r="BO32" s="328">
        <f t="shared" si="10"/>
        <v>0.59374999999999944</v>
      </c>
      <c r="BP32" s="328">
        <f t="shared" si="10"/>
        <v>0.59722222222222165</v>
      </c>
      <c r="BQ32" s="328">
        <f t="shared" si="10"/>
        <v>0.60069444444444386</v>
      </c>
      <c r="BR32" s="328">
        <f t="shared" si="10"/>
        <v>0.60416666666666607</v>
      </c>
      <c r="BS32" s="328">
        <f t="shared" si="10"/>
        <v>0.60763888888888828</v>
      </c>
      <c r="BT32" s="328">
        <f t="shared" si="10"/>
        <v>0.61111111111111049</v>
      </c>
      <c r="BU32" s="328">
        <f t="shared" si="10"/>
        <v>0.6145833333333327</v>
      </c>
      <c r="BV32" s="328">
        <f t="shared" si="10"/>
        <v>0.61805555555555491</v>
      </c>
      <c r="BW32" s="328">
        <f t="shared" si="10"/>
        <v>0.62152777777777712</v>
      </c>
      <c r="BX32" s="328">
        <f t="shared" si="10"/>
        <v>0.62499999999999933</v>
      </c>
      <c r="BY32" s="328">
        <f t="shared" si="10"/>
        <v>0.62847222222222154</v>
      </c>
      <c r="BZ32" s="328">
        <f t="shared" si="10"/>
        <v>0.63194444444444375</v>
      </c>
      <c r="CA32" s="328">
        <f t="shared" si="10"/>
        <v>0.63541666666666596</v>
      </c>
      <c r="CB32" s="328">
        <f t="shared" si="10"/>
        <v>0.63888888888888817</v>
      </c>
      <c r="CC32" s="328">
        <f t="shared" si="10"/>
        <v>0.64236111111111038</v>
      </c>
      <c r="CD32" s="328">
        <f t="shared" si="10"/>
        <v>0.64583333333333259</v>
      </c>
      <c r="CE32" s="328">
        <f t="shared" si="10"/>
        <v>0.6493055555555548</v>
      </c>
      <c r="CF32" s="328">
        <f t="shared" si="10"/>
        <v>0.65277777777777701</v>
      </c>
      <c r="CG32" s="328">
        <f t="shared" si="10"/>
        <v>0.65624999999999922</v>
      </c>
      <c r="CH32" s="328">
        <f t="shared" si="10"/>
        <v>0.65972222222222143</v>
      </c>
      <c r="CI32" s="328">
        <f t="shared" si="10"/>
        <v>0.66319444444444364</v>
      </c>
      <c r="CJ32" s="328">
        <f t="shared" ref="CJ32:DH32" si="11">SUM(CI32+$U$12)</f>
        <v>0.66666666666666585</v>
      </c>
      <c r="CK32" s="328">
        <f t="shared" si="11"/>
        <v>0.67013888888888806</v>
      </c>
      <c r="CL32" s="328">
        <f t="shared" si="11"/>
        <v>0.67361111111111027</v>
      </c>
      <c r="CM32" s="328">
        <f t="shared" si="11"/>
        <v>0.67708333333333248</v>
      </c>
      <c r="CN32" s="328">
        <f t="shared" si="11"/>
        <v>0.68055555555555469</v>
      </c>
      <c r="CO32" s="328">
        <f t="shared" si="11"/>
        <v>0.6840277777777769</v>
      </c>
      <c r="CP32" s="328">
        <f t="shared" si="11"/>
        <v>0.68749999999999911</v>
      </c>
      <c r="CQ32" s="328">
        <f t="shared" si="11"/>
        <v>0.69097222222222132</v>
      </c>
      <c r="CR32" s="328">
        <f t="shared" si="11"/>
        <v>0.69444444444444353</v>
      </c>
      <c r="CS32" s="328">
        <f t="shared" si="11"/>
        <v>0.69791666666666574</v>
      </c>
      <c r="CT32" s="328">
        <f t="shared" si="11"/>
        <v>0.70138888888888795</v>
      </c>
      <c r="CU32" s="328">
        <f t="shared" si="11"/>
        <v>0.70486111111111016</v>
      </c>
      <c r="CV32" s="328">
        <f t="shared" si="11"/>
        <v>0.70833333333333237</v>
      </c>
      <c r="CW32" s="328">
        <f t="shared" si="11"/>
        <v>0.71180555555555458</v>
      </c>
      <c r="CX32" s="328">
        <f t="shared" si="11"/>
        <v>0.71527777777777679</v>
      </c>
      <c r="CY32" s="328">
        <f t="shared" si="11"/>
        <v>0.718749999999999</v>
      </c>
      <c r="CZ32" s="328">
        <f t="shared" si="11"/>
        <v>0.72222222222222121</v>
      </c>
      <c r="DA32" s="328">
        <f t="shared" si="11"/>
        <v>0.72569444444444342</v>
      </c>
      <c r="DB32" s="328">
        <f t="shared" si="11"/>
        <v>0.72916666666666563</v>
      </c>
      <c r="DC32" s="328">
        <f t="shared" si="11"/>
        <v>0.73263888888888784</v>
      </c>
      <c r="DD32" s="328">
        <f t="shared" si="11"/>
        <v>0.73611111111111005</v>
      </c>
      <c r="DE32" s="328">
        <f t="shared" si="11"/>
        <v>0.73958333333333226</v>
      </c>
      <c r="DF32" s="328">
        <f t="shared" si="11"/>
        <v>0.74305555555555447</v>
      </c>
      <c r="DG32" s="328">
        <f t="shared" si="11"/>
        <v>0.74652777777777668</v>
      </c>
      <c r="DH32" s="328">
        <f t="shared" si="11"/>
        <v>0.74999999999999889</v>
      </c>
    </row>
    <row r="33" spans="1:112" x14ac:dyDescent="0.2">
      <c r="A33" s="286" t="str">
        <f t="shared" ref="A33:A34" si="12">CONCATENATE(H33," ",K33)</f>
        <v>U17W High Jump</v>
      </c>
      <c r="B33" s="304" t="str">
        <f>'FINAL TIMETABLE for indoor'!R4</f>
        <v>F01</v>
      </c>
      <c r="C33" s="312">
        <f>'FINAL TIMETABLE for indoor'!S4</f>
        <v>0.40625</v>
      </c>
      <c r="D33" s="305">
        <f>$U$4</f>
        <v>1.7361111111111112E-2</v>
      </c>
      <c r="E33" s="305">
        <f>'FINAL TIMETABLE for indoor'!T4</f>
        <v>0.4201388888888889</v>
      </c>
      <c r="F33" s="305">
        <f>'FINAL TIMETABLE for indoor'!U4</f>
        <v>0.4375</v>
      </c>
      <c r="G33" s="329">
        <f>'FINAL TIMETABLE for indoor'!W4</f>
        <v>0.46875</v>
      </c>
      <c r="H33" s="361" t="str">
        <f>'FINAL TIMETABLE for indoor'!Z4</f>
        <v>U17W</v>
      </c>
      <c r="I33" s="308">
        <f>'FINAL TIMETABLE for indoor'!AA4</f>
        <v>7</v>
      </c>
      <c r="J33" s="331">
        <f>'FINAL TIMETABLE for indoor'!AB4</f>
        <v>8</v>
      </c>
      <c r="K33" s="362" t="str">
        <f>'FINAL TIMETABLE for indoor'!X4</f>
        <v>High Jump</v>
      </c>
      <c r="L33" s="332" t="s">
        <v>1</v>
      </c>
      <c r="M33" s="333"/>
      <c r="N33" s="333"/>
      <c r="O33" s="334">
        <f>SUM(I33*4)</f>
        <v>28</v>
      </c>
      <c r="P33" s="335">
        <f>'FINAL TIMETABLE for indoor'!AC4</f>
        <v>1.9444444444444445E-2</v>
      </c>
      <c r="Q33" s="336">
        <f>'FINAL TIMETABLE for indoor'!V4</f>
        <v>0.44097222222222221</v>
      </c>
      <c r="R33" s="337">
        <f>'FINAL TIMETABLE for indoor'!AD4</f>
        <v>5.8333333333333334E-2</v>
      </c>
      <c r="S33" s="338">
        <f>SUM(G33+R33)</f>
        <v>0.52708333333333335</v>
      </c>
      <c r="T33" s="325" t="s">
        <v>1839</v>
      </c>
      <c r="U33" s="325">
        <v>3</v>
      </c>
      <c r="V33" s="339"/>
      <c r="W33" s="340">
        <f>IF(AND($Q33&lt;=W$32,$S33&gt;=W$32),$U33,"")</f>
        <v>3</v>
      </c>
      <c r="X33" s="340">
        <f>IF(AND($Q33&lt;=X$32,$S33&gt;=X$32),$U33,"")</f>
        <v>3</v>
      </c>
      <c r="Y33" s="340">
        <f t="shared" ref="Y33:CJ35" si="13">IF(AND($Q33&lt;=Y$32,$S33&gt;=Y$32),$U33,"")</f>
        <v>3</v>
      </c>
      <c r="Z33" s="340">
        <f t="shared" si="13"/>
        <v>3</v>
      </c>
      <c r="AA33" s="340">
        <f t="shared" si="13"/>
        <v>3</v>
      </c>
      <c r="AB33" s="340">
        <f t="shared" si="13"/>
        <v>3</v>
      </c>
      <c r="AC33" s="340">
        <f t="shared" si="13"/>
        <v>3</v>
      </c>
      <c r="AD33" s="340">
        <f t="shared" si="13"/>
        <v>3</v>
      </c>
      <c r="AE33" s="340">
        <f t="shared" si="13"/>
        <v>3</v>
      </c>
      <c r="AF33" s="340">
        <f t="shared" si="13"/>
        <v>3</v>
      </c>
      <c r="AG33" s="340">
        <f t="shared" si="13"/>
        <v>3</v>
      </c>
      <c r="AH33" s="340">
        <f t="shared" si="13"/>
        <v>3</v>
      </c>
      <c r="AI33" s="340">
        <f t="shared" si="13"/>
        <v>3</v>
      </c>
      <c r="AJ33" s="340">
        <f t="shared" si="13"/>
        <v>3</v>
      </c>
      <c r="AK33" s="340">
        <f t="shared" si="13"/>
        <v>3</v>
      </c>
      <c r="AL33" s="340">
        <f t="shared" si="13"/>
        <v>3</v>
      </c>
      <c r="AM33" s="340">
        <f t="shared" si="13"/>
        <v>3</v>
      </c>
      <c r="AN33" s="340">
        <f t="shared" si="13"/>
        <v>3</v>
      </c>
      <c r="AO33" s="340">
        <f t="shared" si="13"/>
        <v>3</v>
      </c>
      <c r="AP33" s="340">
        <f t="shared" si="13"/>
        <v>3</v>
      </c>
      <c r="AQ33" s="340">
        <f t="shared" si="13"/>
        <v>3</v>
      </c>
      <c r="AR33" s="340">
        <f t="shared" si="13"/>
        <v>3</v>
      </c>
      <c r="AS33" s="340">
        <f t="shared" si="13"/>
        <v>3</v>
      </c>
      <c r="AT33" s="340">
        <f t="shared" si="13"/>
        <v>3</v>
      </c>
      <c r="AU33" s="340">
        <f t="shared" si="13"/>
        <v>3</v>
      </c>
      <c r="AV33" s="340" t="str">
        <f t="shared" si="13"/>
        <v/>
      </c>
      <c r="AW33" s="340" t="str">
        <f t="shared" si="13"/>
        <v/>
      </c>
      <c r="AX33" s="340" t="str">
        <f t="shared" si="13"/>
        <v/>
      </c>
      <c r="AY33" s="340" t="str">
        <f t="shared" si="13"/>
        <v/>
      </c>
      <c r="AZ33" s="340" t="str">
        <f t="shared" si="13"/>
        <v/>
      </c>
      <c r="BA33" s="340" t="str">
        <f t="shared" si="13"/>
        <v/>
      </c>
      <c r="BB33" s="340" t="str">
        <f t="shared" si="13"/>
        <v/>
      </c>
      <c r="BC33" s="340" t="str">
        <f t="shared" si="13"/>
        <v/>
      </c>
      <c r="BD33" s="340" t="str">
        <f t="shared" si="13"/>
        <v/>
      </c>
      <c r="BE33" s="340" t="str">
        <f t="shared" si="13"/>
        <v/>
      </c>
      <c r="BF33" s="340" t="str">
        <f t="shared" si="13"/>
        <v/>
      </c>
      <c r="BG33" s="340" t="str">
        <f t="shared" si="13"/>
        <v/>
      </c>
      <c r="BH33" s="340" t="str">
        <f>IF(AND($Q33&lt;=BH$32,$S33&gt;=BH$32),$U33,"")</f>
        <v/>
      </c>
      <c r="BI33" s="340" t="str">
        <f t="shared" si="13"/>
        <v/>
      </c>
      <c r="BJ33" s="340" t="str">
        <f t="shared" si="13"/>
        <v/>
      </c>
      <c r="BK33" s="340" t="str">
        <f t="shared" si="13"/>
        <v/>
      </c>
      <c r="BL33" s="340" t="str">
        <f t="shared" si="13"/>
        <v/>
      </c>
      <c r="BM33" s="340" t="str">
        <f t="shared" si="13"/>
        <v/>
      </c>
      <c r="BN33" s="340" t="str">
        <f t="shared" si="13"/>
        <v/>
      </c>
      <c r="BO33" s="340" t="str">
        <f t="shared" si="13"/>
        <v/>
      </c>
      <c r="BP33" s="340" t="str">
        <f t="shared" si="13"/>
        <v/>
      </c>
      <c r="BQ33" s="340" t="str">
        <f t="shared" si="13"/>
        <v/>
      </c>
      <c r="BR33" s="340" t="str">
        <f t="shared" si="13"/>
        <v/>
      </c>
      <c r="BS33" s="340" t="str">
        <f t="shared" si="13"/>
        <v/>
      </c>
      <c r="BT33" s="340" t="str">
        <f t="shared" si="13"/>
        <v/>
      </c>
      <c r="BU33" s="340" t="str">
        <f t="shared" si="13"/>
        <v/>
      </c>
      <c r="BV33" s="340" t="str">
        <f t="shared" si="13"/>
        <v/>
      </c>
      <c r="BW33" s="340" t="str">
        <f t="shared" si="13"/>
        <v/>
      </c>
      <c r="BX33" s="340" t="str">
        <f t="shared" si="13"/>
        <v/>
      </c>
      <c r="BY33" s="340" t="str">
        <f t="shared" si="13"/>
        <v/>
      </c>
      <c r="BZ33" s="340" t="str">
        <f t="shared" si="13"/>
        <v/>
      </c>
      <c r="CA33" s="340" t="str">
        <f t="shared" si="13"/>
        <v/>
      </c>
      <c r="CB33" s="340" t="str">
        <f t="shared" si="13"/>
        <v/>
      </c>
      <c r="CC33" s="340" t="str">
        <f t="shared" si="13"/>
        <v/>
      </c>
      <c r="CD33" s="340" t="str">
        <f t="shared" si="13"/>
        <v/>
      </c>
      <c r="CE33" s="340" t="str">
        <f t="shared" si="13"/>
        <v/>
      </c>
      <c r="CF33" s="340" t="str">
        <f t="shared" si="13"/>
        <v/>
      </c>
      <c r="CG33" s="340" t="str">
        <f t="shared" si="13"/>
        <v/>
      </c>
      <c r="CH33" s="340" t="str">
        <f t="shared" si="13"/>
        <v/>
      </c>
      <c r="CI33" s="340" t="str">
        <f t="shared" si="13"/>
        <v/>
      </c>
      <c r="CJ33" s="340" t="str">
        <f t="shared" si="13"/>
        <v/>
      </c>
      <c r="CK33" s="340" t="str">
        <f t="shared" ref="CK33:DG35" si="14">IF(AND($Q33&lt;=CK$32,$S33&gt;=CK$32),$U33,"")</f>
        <v/>
      </c>
      <c r="CL33" s="340" t="str">
        <f t="shared" si="14"/>
        <v/>
      </c>
      <c r="CM33" s="340" t="str">
        <f t="shared" si="14"/>
        <v/>
      </c>
      <c r="CN33" s="340" t="str">
        <f t="shared" si="14"/>
        <v/>
      </c>
      <c r="CO33" s="340" t="str">
        <f t="shared" si="14"/>
        <v/>
      </c>
      <c r="CP33" s="340" t="str">
        <f t="shared" si="14"/>
        <v/>
      </c>
      <c r="CQ33" s="340" t="str">
        <f t="shared" si="14"/>
        <v/>
      </c>
      <c r="CR33" s="340" t="str">
        <f t="shared" si="14"/>
        <v/>
      </c>
      <c r="CS33" s="340" t="str">
        <f t="shared" si="14"/>
        <v/>
      </c>
      <c r="CT33" s="340" t="str">
        <f t="shared" si="14"/>
        <v/>
      </c>
      <c r="CU33" s="340" t="str">
        <f t="shared" si="14"/>
        <v/>
      </c>
      <c r="CV33" s="340" t="str">
        <f t="shared" si="14"/>
        <v/>
      </c>
      <c r="CW33" s="340" t="str">
        <f t="shared" si="14"/>
        <v/>
      </c>
      <c r="CX33" s="340" t="str">
        <f t="shared" si="14"/>
        <v/>
      </c>
      <c r="CY33" s="340" t="str">
        <f t="shared" si="14"/>
        <v/>
      </c>
      <c r="CZ33" s="340" t="str">
        <f t="shared" si="14"/>
        <v/>
      </c>
      <c r="DA33" s="340" t="str">
        <f t="shared" si="14"/>
        <v/>
      </c>
      <c r="DB33" s="340" t="str">
        <f t="shared" si="14"/>
        <v/>
      </c>
      <c r="DC33" s="340" t="str">
        <f t="shared" si="14"/>
        <v/>
      </c>
      <c r="DD33" s="340" t="str">
        <f t="shared" si="14"/>
        <v/>
      </c>
      <c r="DE33" s="340" t="str">
        <f t="shared" si="14"/>
        <v/>
      </c>
      <c r="DF33" s="340" t="str">
        <f t="shared" si="14"/>
        <v/>
      </c>
      <c r="DG33" s="340" t="str">
        <f t="shared" si="14"/>
        <v/>
      </c>
      <c r="DH33" s="340" t="str">
        <f t="shared" ref="DF33:DH46" si="15">IF(AND($Q33&lt;=DH$32,$S33&gt;=DH$32),$U33,"")</f>
        <v/>
      </c>
    </row>
    <row r="34" spans="1:112" x14ac:dyDescent="0.2">
      <c r="A34" s="286" t="str">
        <f t="shared" si="12"/>
        <v>U20W High Jump</v>
      </c>
      <c r="B34" s="304" t="str">
        <f>'FINAL TIMETABLE for indoor'!R5</f>
        <v>F02</v>
      </c>
      <c r="C34" s="312">
        <f>'FINAL TIMETABLE for indoor'!S5</f>
        <v>0.40625</v>
      </c>
      <c r="D34" s="305">
        <f t="shared" ref="D34:D46" si="16">$U$4</f>
        <v>1.7361111111111112E-2</v>
      </c>
      <c r="E34" s="305">
        <f>'FINAL TIMETABLE for indoor'!T5</f>
        <v>0.4201388888888889</v>
      </c>
      <c r="F34" s="305">
        <f>'FINAL TIMETABLE for indoor'!U5</f>
        <v>0.4375</v>
      </c>
      <c r="G34" s="329">
        <f>'FINAL TIMETABLE for indoor'!W5</f>
        <v>0.46875</v>
      </c>
      <c r="H34" s="361" t="str">
        <f>'FINAL TIMETABLE for indoor'!Z5</f>
        <v>U20W</v>
      </c>
      <c r="I34" s="308">
        <f>'FINAL TIMETABLE for indoor'!AA5</f>
        <v>9</v>
      </c>
      <c r="J34" s="331">
        <f>'FINAL TIMETABLE for indoor'!AB5</f>
        <v>8</v>
      </c>
      <c r="K34" s="362" t="str">
        <f>'FINAL TIMETABLE for indoor'!X5</f>
        <v>High Jump</v>
      </c>
      <c r="L34" s="332" t="s">
        <v>1</v>
      </c>
      <c r="M34" s="333"/>
      <c r="N34" s="333"/>
      <c r="O34" s="334">
        <f>SUM(I34*4)</f>
        <v>36</v>
      </c>
      <c r="P34" s="335">
        <f>'FINAL TIMETABLE for indoor'!AC5</f>
        <v>1.8749999999999999E-2</v>
      </c>
      <c r="Q34" s="336">
        <f>'FINAL TIMETABLE for indoor'!V5</f>
        <v>0.44097222222222221</v>
      </c>
      <c r="R34" s="337">
        <f>'FINAL TIMETABLE for indoor'!AD5</f>
        <v>7.4999999999999997E-2</v>
      </c>
      <c r="S34" s="338">
        <f>SUM(G34+R34)</f>
        <v>0.54374999999999996</v>
      </c>
      <c r="T34" s="325" t="s">
        <v>1840</v>
      </c>
      <c r="U34" s="325">
        <v>3</v>
      </c>
      <c r="V34" s="341"/>
      <c r="W34" s="340">
        <f>IF(AND($Q34&lt;=W$32,$S34&gt;=W$32),$U34,"")</f>
        <v>3</v>
      </c>
      <c r="X34" s="340">
        <f t="shared" ref="X34:CI37" si="17">IF(AND($Q34&lt;=X$32,$S34&gt;=X$32),$U34,"")</f>
        <v>3</v>
      </c>
      <c r="Y34" s="340">
        <f t="shared" si="17"/>
        <v>3</v>
      </c>
      <c r="Z34" s="340">
        <f t="shared" si="17"/>
        <v>3</v>
      </c>
      <c r="AA34" s="340">
        <f t="shared" si="17"/>
        <v>3</v>
      </c>
      <c r="AB34" s="340">
        <f t="shared" si="17"/>
        <v>3</v>
      </c>
      <c r="AC34" s="340">
        <f t="shared" si="17"/>
        <v>3</v>
      </c>
      <c r="AD34" s="340">
        <f t="shared" si="17"/>
        <v>3</v>
      </c>
      <c r="AE34" s="340">
        <f t="shared" si="17"/>
        <v>3</v>
      </c>
      <c r="AF34" s="340">
        <f t="shared" si="17"/>
        <v>3</v>
      </c>
      <c r="AG34" s="340">
        <f t="shared" si="17"/>
        <v>3</v>
      </c>
      <c r="AH34" s="340">
        <f t="shared" si="17"/>
        <v>3</v>
      </c>
      <c r="AI34" s="340">
        <f t="shared" si="17"/>
        <v>3</v>
      </c>
      <c r="AJ34" s="340">
        <f t="shared" si="17"/>
        <v>3</v>
      </c>
      <c r="AK34" s="340">
        <f t="shared" si="17"/>
        <v>3</v>
      </c>
      <c r="AL34" s="340">
        <f t="shared" si="17"/>
        <v>3</v>
      </c>
      <c r="AM34" s="340">
        <f t="shared" si="17"/>
        <v>3</v>
      </c>
      <c r="AN34" s="340">
        <f t="shared" si="17"/>
        <v>3</v>
      </c>
      <c r="AO34" s="340">
        <f t="shared" si="17"/>
        <v>3</v>
      </c>
      <c r="AP34" s="340">
        <f t="shared" si="17"/>
        <v>3</v>
      </c>
      <c r="AQ34" s="340">
        <f t="shared" si="17"/>
        <v>3</v>
      </c>
      <c r="AR34" s="340">
        <f t="shared" si="17"/>
        <v>3</v>
      </c>
      <c r="AS34" s="340">
        <f t="shared" si="17"/>
        <v>3</v>
      </c>
      <c r="AT34" s="340">
        <f t="shared" si="17"/>
        <v>3</v>
      </c>
      <c r="AU34" s="340">
        <f t="shared" si="17"/>
        <v>3</v>
      </c>
      <c r="AV34" s="340">
        <f t="shared" si="17"/>
        <v>3</v>
      </c>
      <c r="AW34" s="340">
        <f t="shared" si="17"/>
        <v>3</v>
      </c>
      <c r="AX34" s="340">
        <f t="shared" si="17"/>
        <v>3</v>
      </c>
      <c r="AY34" s="340">
        <f t="shared" si="17"/>
        <v>3</v>
      </c>
      <c r="AZ34" s="340">
        <f t="shared" si="17"/>
        <v>3</v>
      </c>
      <c r="BA34" s="340" t="str">
        <f t="shared" si="17"/>
        <v/>
      </c>
      <c r="BB34" s="340" t="str">
        <f t="shared" si="17"/>
        <v/>
      </c>
      <c r="BC34" s="340" t="str">
        <f t="shared" si="17"/>
        <v/>
      </c>
      <c r="BD34" s="340" t="str">
        <f t="shared" si="17"/>
        <v/>
      </c>
      <c r="BE34" s="340" t="str">
        <f t="shared" si="17"/>
        <v/>
      </c>
      <c r="BF34" s="340" t="str">
        <f t="shared" si="17"/>
        <v/>
      </c>
      <c r="BG34" s="340" t="str">
        <f t="shared" si="17"/>
        <v/>
      </c>
      <c r="BH34" s="340" t="str">
        <f t="shared" si="17"/>
        <v/>
      </c>
      <c r="BI34" s="340" t="str">
        <f t="shared" si="17"/>
        <v/>
      </c>
      <c r="BJ34" s="340" t="str">
        <f t="shared" si="17"/>
        <v/>
      </c>
      <c r="BK34" s="340" t="str">
        <f t="shared" si="17"/>
        <v/>
      </c>
      <c r="BL34" s="340" t="str">
        <f t="shared" si="17"/>
        <v/>
      </c>
      <c r="BM34" s="340" t="str">
        <f t="shared" si="17"/>
        <v/>
      </c>
      <c r="BN34" s="340" t="str">
        <f t="shared" si="17"/>
        <v/>
      </c>
      <c r="BO34" s="340" t="str">
        <f t="shared" si="17"/>
        <v/>
      </c>
      <c r="BP34" s="340" t="str">
        <f t="shared" si="17"/>
        <v/>
      </c>
      <c r="BQ34" s="340" t="str">
        <f t="shared" si="17"/>
        <v/>
      </c>
      <c r="BR34" s="340" t="str">
        <f t="shared" si="17"/>
        <v/>
      </c>
      <c r="BS34" s="340" t="str">
        <f t="shared" si="17"/>
        <v/>
      </c>
      <c r="BT34" s="340" t="str">
        <f t="shared" si="17"/>
        <v/>
      </c>
      <c r="BU34" s="340" t="str">
        <f t="shared" si="17"/>
        <v/>
      </c>
      <c r="BV34" s="340" t="str">
        <f t="shared" si="17"/>
        <v/>
      </c>
      <c r="BW34" s="340" t="str">
        <f t="shared" si="17"/>
        <v/>
      </c>
      <c r="BX34" s="340" t="str">
        <f t="shared" si="17"/>
        <v/>
      </c>
      <c r="BY34" s="340" t="str">
        <f t="shared" si="17"/>
        <v/>
      </c>
      <c r="BZ34" s="340" t="str">
        <f t="shared" si="17"/>
        <v/>
      </c>
      <c r="CA34" s="340" t="str">
        <f t="shared" si="17"/>
        <v/>
      </c>
      <c r="CB34" s="340" t="str">
        <f t="shared" si="17"/>
        <v/>
      </c>
      <c r="CC34" s="340" t="str">
        <f t="shared" si="17"/>
        <v/>
      </c>
      <c r="CD34" s="340" t="str">
        <f t="shared" si="17"/>
        <v/>
      </c>
      <c r="CE34" s="340" t="str">
        <f t="shared" si="17"/>
        <v/>
      </c>
      <c r="CF34" s="340" t="str">
        <f t="shared" si="17"/>
        <v/>
      </c>
      <c r="CG34" s="340" t="str">
        <f t="shared" si="17"/>
        <v/>
      </c>
      <c r="CH34" s="340" t="str">
        <f t="shared" si="17"/>
        <v/>
      </c>
      <c r="CI34" s="340" t="str">
        <f t="shared" si="17"/>
        <v/>
      </c>
      <c r="CJ34" s="340" t="str">
        <f t="shared" si="13"/>
        <v/>
      </c>
      <c r="CK34" s="340" t="str">
        <f t="shared" si="14"/>
        <v/>
      </c>
      <c r="CL34" s="340" t="str">
        <f t="shared" si="14"/>
        <v/>
      </c>
      <c r="CM34" s="340" t="str">
        <f t="shared" si="14"/>
        <v/>
      </c>
      <c r="CN34" s="340" t="str">
        <f t="shared" si="14"/>
        <v/>
      </c>
      <c r="CO34" s="340" t="str">
        <f t="shared" si="14"/>
        <v/>
      </c>
      <c r="CP34" s="340" t="str">
        <f t="shared" si="14"/>
        <v/>
      </c>
      <c r="CQ34" s="340" t="str">
        <f t="shared" si="14"/>
        <v/>
      </c>
      <c r="CR34" s="340" t="str">
        <f t="shared" si="14"/>
        <v/>
      </c>
      <c r="CS34" s="340" t="str">
        <f t="shared" si="14"/>
        <v/>
      </c>
      <c r="CT34" s="340" t="str">
        <f t="shared" si="14"/>
        <v/>
      </c>
      <c r="CU34" s="340" t="str">
        <f t="shared" si="14"/>
        <v/>
      </c>
      <c r="CV34" s="340" t="str">
        <f t="shared" si="14"/>
        <v/>
      </c>
      <c r="CW34" s="340" t="str">
        <f t="shared" si="14"/>
        <v/>
      </c>
      <c r="CX34" s="340" t="str">
        <f t="shared" si="14"/>
        <v/>
      </c>
      <c r="CY34" s="340" t="str">
        <f t="shared" si="14"/>
        <v/>
      </c>
      <c r="CZ34" s="340" t="str">
        <f t="shared" si="14"/>
        <v/>
      </c>
      <c r="DA34" s="340" t="str">
        <f t="shared" si="14"/>
        <v/>
      </c>
      <c r="DB34" s="340" t="str">
        <f t="shared" si="14"/>
        <v/>
      </c>
      <c r="DC34" s="340" t="str">
        <f t="shared" si="14"/>
        <v/>
      </c>
      <c r="DD34" s="340" t="str">
        <f t="shared" si="14"/>
        <v/>
      </c>
      <c r="DE34" s="340" t="str">
        <f t="shared" si="14"/>
        <v/>
      </c>
      <c r="DF34" s="340" t="str">
        <f t="shared" si="15"/>
        <v/>
      </c>
      <c r="DG34" s="340" t="str">
        <f t="shared" si="15"/>
        <v/>
      </c>
      <c r="DH34" s="340" t="str">
        <f t="shared" si="15"/>
        <v/>
      </c>
    </row>
    <row r="35" spans="1:112" x14ac:dyDescent="0.2">
      <c r="B35" s="304" t="str">
        <f>'FINAL TIMETABLE for indoor'!R6</f>
        <v>F03</v>
      </c>
      <c r="C35" s="312">
        <f>'FINAL TIMETABLE for indoor'!S6</f>
        <v>0.4375</v>
      </c>
      <c r="D35" s="305">
        <f t="shared" si="16"/>
        <v>1.7361111111111112E-2</v>
      </c>
      <c r="E35" s="305">
        <f>'FINAL TIMETABLE for indoor'!T6</f>
        <v>0.45555555555555555</v>
      </c>
      <c r="F35" s="305">
        <f>'FINAL TIMETABLE for indoor'!U6</f>
        <v>0.47291666666666665</v>
      </c>
      <c r="G35" s="329">
        <f>'FINAL TIMETABLE for indoor'!W6</f>
        <v>0.5</v>
      </c>
      <c r="H35" s="361" t="str">
        <f>'FINAL TIMETABLE for indoor'!Z6</f>
        <v>U20M</v>
      </c>
      <c r="I35" s="308">
        <f>'FINAL TIMETABLE for indoor'!AA6</f>
        <v>4</v>
      </c>
      <c r="J35" s="331">
        <f>'FINAL TIMETABLE for indoor'!AB6</f>
        <v>6</v>
      </c>
      <c r="K35" s="362" t="str">
        <f>'FINAL TIMETABLE for indoor'!X6</f>
        <v>Long Jump</v>
      </c>
      <c r="L35" s="332" t="s">
        <v>1</v>
      </c>
      <c r="M35" s="333"/>
      <c r="N35" s="333"/>
      <c r="O35" s="334">
        <f t="shared" ref="O35:O41" si="18">SUM(I35*2)</f>
        <v>8</v>
      </c>
      <c r="P35" s="335">
        <f>'FINAL TIMETABLE for indoor'!AC6</f>
        <v>2.3611111111111114E-2</v>
      </c>
      <c r="Q35" s="455">
        <f>'FINAL TIMETABLE for indoor'!V6</f>
        <v>0.47638888888888886</v>
      </c>
      <c r="R35" s="337">
        <f>'FINAL TIMETABLE for indoor'!AD6</f>
        <v>6.041666666666666E-2</v>
      </c>
      <c r="S35" s="456">
        <f>SUM(G35+R35)</f>
        <v>0.56041666666666667</v>
      </c>
      <c r="T35" s="325" t="s">
        <v>1835</v>
      </c>
      <c r="U35" s="325">
        <v>6</v>
      </c>
      <c r="V35" s="341"/>
      <c r="W35" s="340" t="str">
        <f t="shared" ref="W35:AL46" si="19">IF(AND($Q35&lt;=W$32,$S35&gt;=W$32),$U35,"")</f>
        <v/>
      </c>
      <c r="X35" s="340" t="str">
        <f t="shared" si="17"/>
        <v/>
      </c>
      <c r="Y35" s="340" t="str">
        <f t="shared" si="17"/>
        <v/>
      </c>
      <c r="Z35" s="340" t="str">
        <f t="shared" si="17"/>
        <v/>
      </c>
      <c r="AA35" s="340" t="str">
        <f t="shared" si="17"/>
        <v/>
      </c>
      <c r="AB35" s="340" t="str">
        <f t="shared" si="17"/>
        <v/>
      </c>
      <c r="AC35" s="340" t="str">
        <f t="shared" si="17"/>
        <v/>
      </c>
      <c r="AD35" s="340" t="str">
        <f t="shared" si="17"/>
        <v/>
      </c>
      <c r="AE35" s="340" t="str">
        <f t="shared" si="17"/>
        <v/>
      </c>
      <c r="AF35" s="340" t="str">
        <f t="shared" si="17"/>
        <v/>
      </c>
      <c r="AG35" s="340" t="str">
        <f t="shared" si="17"/>
        <v/>
      </c>
      <c r="AH35" s="340">
        <f t="shared" si="17"/>
        <v>6</v>
      </c>
      <c r="AI35" s="340">
        <f t="shared" si="17"/>
        <v>6</v>
      </c>
      <c r="AJ35" s="340">
        <f t="shared" si="17"/>
        <v>6</v>
      </c>
      <c r="AK35" s="340">
        <f t="shared" si="17"/>
        <v>6</v>
      </c>
      <c r="AL35" s="340">
        <f t="shared" si="17"/>
        <v>6</v>
      </c>
      <c r="AM35" s="340">
        <f t="shared" si="17"/>
        <v>6</v>
      </c>
      <c r="AN35" s="340">
        <f t="shared" si="17"/>
        <v>6</v>
      </c>
      <c r="AO35" s="340">
        <f t="shared" si="17"/>
        <v>6</v>
      </c>
      <c r="AP35" s="340">
        <f t="shared" si="17"/>
        <v>6</v>
      </c>
      <c r="AQ35" s="340">
        <f t="shared" si="17"/>
        <v>6</v>
      </c>
      <c r="AR35" s="340">
        <f t="shared" si="17"/>
        <v>6</v>
      </c>
      <c r="AS35" s="340">
        <f t="shared" si="17"/>
        <v>6</v>
      </c>
      <c r="AT35" s="340">
        <f t="shared" si="17"/>
        <v>6</v>
      </c>
      <c r="AU35" s="340">
        <f t="shared" si="17"/>
        <v>6</v>
      </c>
      <c r="AV35" s="340">
        <f t="shared" si="17"/>
        <v>6</v>
      </c>
      <c r="AW35" s="340">
        <f t="shared" si="17"/>
        <v>6</v>
      </c>
      <c r="AX35" s="340">
        <f t="shared" si="17"/>
        <v>6</v>
      </c>
      <c r="AY35" s="340">
        <f t="shared" si="17"/>
        <v>6</v>
      </c>
      <c r="AZ35" s="340">
        <f t="shared" si="17"/>
        <v>6</v>
      </c>
      <c r="BA35" s="340">
        <f t="shared" si="17"/>
        <v>6</v>
      </c>
      <c r="BB35" s="340">
        <f t="shared" si="17"/>
        <v>6</v>
      </c>
      <c r="BC35" s="340">
        <f t="shared" si="17"/>
        <v>6</v>
      </c>
      <c r="BD35" s="340">
        <f t="shared" si="17"/>
        <v>6</v>
      </c>
      <c r="BE35" s="340">
        <f t="shared" si="17"/>
        <v>6</v>
      </c>
      <c r="BF35" s="340" t="str">
        <f t="shared" si="17"/>
        <v/>
      </c>
      <c r="BG35" s="340" t="str">
        <f t="shared" si="17"/>
        <v/>
      </c>
      <c r="BH35" s="340" t="str">
        <f t="shared" si="17"/>
        <v/>
      </c>
      <c r="BI35" s="340" t="str">
        <f t="shared" si="17"/>
        <v/>
      </c>
      <c r="BJ35" s="340" t="str">
        <f t="shared" si="17"/>
        <v/>
      </c>
      <c r="BK35" s="340" t="str">
        <f t="shared" si="17"/>
        <v/>
      </c>
      <c r="BL35" s="340" t="str">
        <f t="shared" si="17"/>
        <v/>
      </c>
      <c r="BM35" s="340" t="str">
        <f t="shared" si="17"/>
        <v/>
      </c>
      <c r="BN35" s="340" t="str">
        <f t="shared" si="17"/>
        <v/>
      </c>
      <c r="BO35" s="340" t="str">
        <f t="shared" si="17"/>
        <v/>
      </c>
      <c r="BP35" s="340" t="str">
        <f t="shared" si="17"/>
        <v/>
      </c>
      <c r="BQ35" s="340" t="str">
        <f t="shared" si="17"/>
        <v/>
      </c>
      <c r="BR35" s="340" t="str">
        <f t="shared" si="17"/>
        <v/>
      </c>
      <c r="BS35" s="340" t="str">
        <f t="shared" si="17"/>
        <v/>
      </c>
      <c r="BT35" s="340" t="str">
        <f t="shared" si="17"/>
        <v/>
      </c>
      <c r="BU35" s="340" t="str">
        <f t="shared" si="17"/>
        <v/>
      </c>
      <c r="BV35" s="340" t="str">
        <f t="shared" si="17"/>
        <v/>
      </c>
      <c r="BW35" s="340" t="str">
        <f t="shared" si="17"/>
        <v/>
      </c>
      <c r="BX35" s="340" t="str">
        <f t="shared" si="17"/>
        <v/>
      </c>
      <c r="BY35" s="340" t="str">
        <f t="shared" si="17"/>
        <v/>
      </c>
      <c r="BZ35" s="340" t="str">
        <f t="shared" si="17"/>
        <v/>
      </c>
      <c r="CA35" s="340" t="str">
        <f t="shared" si="17"/>
        <v/>
      </c>
      <c r="CB35" s="340" t="str">
        <f t="shared" si="17"/>
        <v/>
      </c>
      <c r="CC35" s="340" t="str">
        <f t="shared" si="17"/>
        <v/>
      </c>
      <c r="CD35" s="340" t="str">
        <f t="shared" si="17"/>
        <v/>
      </c>
      <c r="CE35" s="340" t="str">
        <f t="shared" si="17"/>
        <v/>
      </c>
      <c r="CF35" s="340" t="str">
        <f t="shared" si="17"/>
        <v/>
      </c>
      <c r="CG35" s="340" t="str">
        <f t="shared" si="17"/>
        <v/>
      </c>
      <c r="CH35" s="340" t="str">
        <f t="shared" si="17"/>
        <v/>
      </c>
      <c r="CI35" s="340" t="str">
        <f t="shared" si="17"/>
        <v/>
      </c>
      <c r="CJ35" s="340" t="str">
        <f t="shared" si="13"/>
        <v/>
      </c>
      <c r="CK35" s="340" t="str">
        <f t="shared" si="14"/>
        <v/>
      </c>
      <c r="CL35" s="340" t="str">
        <f t="shared" si="14"/>
        <v/>
      </c>
      <c r="CM35" s="340" t="str">
        <f t="shared" si="14"/>
        <v/>
      </c>
      <c r="CN35" s="340" t="str">
        <f t="shared" si="14"/>
        <v/>
      </c>
      <c r="CO35" s="340" t="str">
        <f t="shared" si="14"/>
        <v/>
      </c>
      <c r="CP35" s="340" t="str">
        <f t="shared" si="14"/>
        <v/>
      </c>
      <c r="CQ35" s="340" t="str">
        <f t="shared" si="14"/>
        <v/>
      </c>
      <c r="CR35" s="340" t="str">
        <f t="shared" si="14"/>
        <v/>
      </c>
      <c r="CS35" s="340" t="str">
        <f t="shared" si="14"/>
        <v/>
      </c>
      <c r="CT35" s="340" t="str">
        <f t="shared" si="14"/>
        <v/>
      </c>
      <c r="CU35" s="340" t="str">
        <f t="shared" si="14"/>
        <v/>
      </c>
      <c r="CV35" s="340" t="str">
        <f t="shared" si="14"/>
        <v/>
      </c>
      <c r="CW35" s="340" t="str">
        <f t="shared" si="14"/>
        <v/>
      </c>
      <c r="CX35" s="340" t="str">
        <f t="shared" si="14"/>
        <v/>
      </c>
      <c r="CY35" s="340" t="str">
        <f t="shared" si="14"/>
        <v/>
      </c>
      <c r="CZ35" s="340" t="str">
        <f t="shared" si="14"/>
        <v/>
      </c>
      <c r="DA35" s="340" t="str">
        <f t="shared" si="14"/>
        <v/>
      </c>
      <c r="DB35" s="340" t="str">
        <f t="shared" si="14"/>
        <v/>
      </c>
      <c r="DC35" s="340" t="str">
        <f t="shared" si="14"/>
        <v/>
      </c>
      <c r="DD35" s="340" t="str">
        <f t="shared" si="14"/>
        <v/>
      </c>
      <c r="DE35" s="340" t="str">
        <f t="shared" si="14"/>
        <v/>
      </c>
      <c r="DF35" s="340" t="str">
        <f t="shared" si="15"/>
        <v/>
      </c>
      <c r="DG35" s="340" t="str">
        <f t="shared" si="15"/>
        <v/>
      </c>
      <c r="DH35" s="340" t="str">
        <f t="shared" si="15"/>
        <v/>
      </c>
    </row>
    <row r="36" spans="1:112" x14ac:dyDescent="0.2">
      <c r="B36" s="304" t="str">
        <f>'FINAL TIMETABLE for indoor'!R7</f>
        <v>F04</v>
      </c>
      <c r="C36" s="312">
        <f>'FINAL TIMETABLE for indoor'!S7</f>
        <v>0.4375</v>
      </c>
      <c r="D36" s="305">
        <f t="shared" si="16"/>
        <v>1.7361111111111112E-2</v>
      </c>
      <c r="E36" s="305">
        <f>'FINAL TIMETABLE for indoor'!T7</f>
        <v>0.45555555555555555</v>
      </c>
      <c r="F36" s="305">
        <f>'FINAL TIMETABLE for indoor'!U7</f>
        <v>0.47291666666666665</v>
      </c>
      <c r="G36" s="329">
        <f>'FINAL TIMETABLE for indoor'!W7</f>
        <v>0.5</v>
      </c>
      <c r="H36" s="361" t="str">
        <f>'FINAL TIMETABLE for indoor'!Z7</f>
        <v>U17M</v>
      </c>
      <c r="I36" s="308">
        <f>'FINAL TIMETABLE for indoor'!AA7</f>
        <v>13</v>
      </c>
      <c r="J36" s="331">
        <f>'FINAL TIMETABLE for indoor'!AB7</f>
        <v>6</v>
      </c>
      <c r="K36" s="362" t="str">
        <f>'FINAL TIMETABLE for indoor'!X7</f>
        <v>Long Jump</v>
      </c>
      <c r="L36" s="332" t="s">
        <v>1</v>
      </c>
      <c r="M36" s="333"/>
      <c r="N36" s="333"/>
      <c r="O36" s="334">
        <f t="shared" si="18"/>
        <v>26</v>
      </c>
      <c r="P36" s="335">
        <f>'FINAL TIMETABLE for indoor'!AC7</f>
        <v>0</v>
      </c>
      <c r="Q36" s="455">
        <f>'FINAL TIMETABLE for indoor'!V7</f>
        <v>0.47638888888888886</v>
      </c>
      <c r="R36" s="337">
        <f>'FINAL TIMETABLE for indoor'!AD7</f>
        <v>0</v>
      </c>
      <c r="S36" s="456">
        <f>S35</f>
        <v>0.56041666666666667</v>
      </c>
      <c r="T36" s="325" t="s">
        <v>1835</v>
      </c>
      <c r="U36" s="325"/>
      <c r="V36" s="341"/>
      <c r="W36" s="340" t="str">
        <f t="shared" si="19"/>
        <v/>
      </c>
      <c r="X36" s="340" t="str">
        <f t="shared" si="17"/>
        <v/>
      </c>
      <c r="Y36" s="340" t="str">
        <f t="shared" si="17"/>
        <v/>
      </c>
      <c r="Z36" s="340" t="str">
        <f t="shared" si="17"/>
        <v/>
      </c>
      <c r="AA36" s="340" t="str">
        <f t="shared" si="17"/>
        <v/>
      </c>
      <c r="AB36" s="340" t="str">
        <f t="shared" si="17"/>
        <v/>
      </c>
      <c r="AC36" s="340" t="str">
        <f t="shared" si="17"/>
        <v/>
      </c>
      <c r="AD36" s="340" t="str">
        <f t="shared" si="17"/>
        <v/>
      </c>
      <c r="AE36" s="340" t="str">
        <f t="shared" si="17"/>
        <v/>
      </c>
      <c r="AF36" s="340" t="str">
        <f t="shared" si="17"/>
        <v/>
      </c>
      <c r="AG36" s="340" t="str">
        <f t="shared" si="17"/>
        <v/>
      </c>
      <c r="AH36" s="340">
        <f t="shared" si="17"/>
        <v>0</v>
      </c>
      <c r="AI36" s="340">
        <f t="shared" si="17"/>
        <v>0</v>
      </c>
      <c r="AJ36" s="340">
        <f t="shared" si="17"/>
        <v>0</v>
      </c>
      <c r="AK36" s="340">
        <f t="shared" si="17"/>
        <v>0</v>
      </c>
      <c r="AL36" s="340">
        <f t="shared" si="17"/>
        <v>0</v>
      </c>
      <c r="AM36" s="340">
        <f t="shared" si="17"/>
        <v>0</v>
      </c>
      <c r="AN36" s="340">
        <f t="shared" si="17"/>
        <v>0</v>
      </c>
      <c r="AO36" s="340">
        <f t="shared" si="17"/>
        <v>0</v>
      </c>
      <c r="AP36" s="340">
        <f t="shared" si="17"/>
        <v>0</v>
      </c>
      <c r="AQ36" s="340">
        <f t="shared" si="17"/>
        <v>0</v>
      </c>
      <c r="AR36" s="340">
        <f t="shared" si="17"/>
        <v>0</v>
      </c>
      <c r="AS36" s="340">
        <f t="shared" si="17"/>
        <v>0</v>
      </c>
      <c r="AT36" s="340">
        <f t="shared" si="17"/>
        <v>0</v>
      </c>
      <c r="AU36" s="340">
        <f t="shared" si="17"/>
        <v>0</v>
      </c>
      <c r="AV36" s="340">
        <f t="shared" si="17"/>
        <v>0</v>
      </c>
      <c r="AW36" s="340">
        <f t="shared" si="17"/>
        <v>0</v>
      </c>
      <c r="AX36" s="340">
        <f t="shared" si="17"/>
        <v>0</v>
      </c>
      <c r="AY36" s="340">
        <f t="shared" si="17"/>
        <v>0</v>
      </c>
      <c r="AZ36" s="340">
        <f t="shared" si="17"/>
        <v>0</v>
      </c>
      <c r="BA36" s="340">
        <f t="shared" si="17"/>
        <v>0</v>
      </c>
      <c r="BB36" s="340">
        <f t="shared" si="17"/>
        <v>0</v>
      </c>
      <c r="BC36" s="340">
        <f t="shared" si="17"/>
        <v>0</v>
      </c>
      <c r="BD36" s="340">
        <f t="shared" si="17"/>
        <v>0</v>
      </c>
      <c r="BE36" s="340">
        <f t="shared" si="17"/>
        <v>0</v>
      </c>
      <c r="BF36" s="340" t="str">
        <f t="shared" si="17"/>
        <v/>
      </c>
      <c r="BG36" s="340" t="str">
        <f t="shared" si="17"/>
        <v/>
      </c>
      <c r="BH36" s="340" t="str">
        <f t="shared" si="17"/>
        <v/>
      </c>
      <c r="BI36" s="340" t="str">
        <f t="shared" si="17"/>
        <v/>
      </c>
      <c r="BJ36" s="340" t="str">
        <f t="shared" si="17"/>
        <v/>
      </c>
      <c r="BK36" s="340" t="str">
        <f t="shared" si="17"/>
        <v/>
      </c>
      <c r="BL36" s="340" t="str">
        <f t="shared" si="17"/>
        <v/>
      </c>
      <c r="BM36" s="340" t="str">
        <f t="shared" si="17"/>
        <v/>
      </c>
      <c r="BN36" s="340" t="str">
        <f t="shared" si="17"/>
        <v/>
      </c>
      <c r="BO36" s="340" t="str">
        <f t="shared" si="17"/>
        <v/>
      </c>
      <c r="BP36" s="340" t="str">
        <f t="shared" si="17"/>
        <v/>
      </c>
      <c r="BQ36" s="340" t="str">
        <f t="shared" si="17"/>
        <v/>
      </c>
      <c r="BR36" s="340" t="str">
        <f t="shared" si="17"/>
        <v/>
      </c>
      <c r="BS36" s="340" t="str">
        <f t="shared" si="17"/>
        <v/>
      </c>
      <c r="BT36" s="340" t="str">
        <f t="shared" si="17"/>
        <v/>
      </c>
      <c r="BU36" s="340" t="str">
        <f t="shared" si="17"/>
        <v/>
      </c>
      <c r="BV36" s="340" t="str">
        <f t="shared" si="17"/>
        <v/>
      </c>
      <c r="BW36" s="340" t="str">
        <f t="shared" si="17"/>
        <v/>
      </c>
      <c r="BX36" s="340" t="str">
        <f t="shared" si="17"/>
        <v/>
      </c>
      <c r="BY36" s="340" t="str">
        <f t="shared" si="17"/>
        <v/>
      </c>
      <c r="BZ36" s="340" t="str">
        <f t="shared" si="17"/>
        <v/>
      </c>
      <c r="CA36" s="340" t="str">
        <f t="shared" si="17"/>
        <v/>
      </c>
      <c r="CB36" s="340" t="str">
        <f t="shared" si="17"/>
        <v/>
      </c>
      <c r="CC36" s="340" t="str">
        <f t="shared" si="17"/>
        <v/>
      </c>
      <c r="CD36" s="340" t="str">
        <f t="shared" si="17"/>
        <v/>
      </c>
      <c r="CE36" s="340" t="str">
        <f t="shared" si="17"/>
        <v/>
      </c>
      <c r="CF36" s="340" t="str">
        <f t="shared" si="17"/>
        <v/>
      </c>
      <c r="CG36" s="340" t="str">
        <f t="shared" si="17"/>
        <v/>
      </c>
      <c r="CH36" s="340" t="str">
        <f t="shared" si="17"/>
        <v/>
      </c>
      <c r="CI36" s="340" t="str">
        <f t="shared" si="17"/>
        <v/>
      </c>
      <c r="CJ36" s="340" t="str">
        <f t="shared" ref="CJ36:DE40" si="20">IF(AND($Q36&lt;=CJ$32,$S36&gt;=CJ$32),$U36,"")</f>
        <v/>
      </c>
      <c r="CK36" s="340" t="str">
        <f t="shared" si="20"/>
        <v/>
      </c>
      <c r="CL36" s="340" t="str">
        <f t="shared" si="20"/>
        <v/>
      </c>
      <c r="CM36" s="340" t="str">
        <f t="shared" si="20"/>
        <v/>
      </c>
      <c r="CN36" s="340" t="str">
        <f t="shared" si="20"/>
        <v/>
      </c>
      <c r="CO36" s="340" t="str">
        <f t="shared" si="20"/>
        <v/>
      </c>
      <c r="CP36" s="340" t="str">
        <f t="shared" si="20"/>
        <v/>
      </c>
      <c r="CQ36" s="340" t="str">
        <f t="shared" si="20"/>
        <v/>
      </c>
      <c r="CR36" s="340" t="str">
        <f t="shared" si="20"/>
        <v/>
      </c>
      <c r="CS36" s="340" t="str">
        <f t="shared" si="20"/>
        <v/>
      </c>
      <c r="CT36" s="340" t="str">
        <f t="shared" si="20"/>
        <v/>
      </c>
      <c r="CU36" s="340" t="str">
        <f t="shared" si="20"/>
        <v/>
      </c>
      <c r="CV36" s="340" t="str">
        <f t="shared" si="20"/>
        <v/>
      </c>
      <c r="CW36" s="340" t="str">
        <f t="shared" si="20"/>
        <v/>
      </c>
      <c r="CX36" s="340" t="str">
        <f t="shared" si="20"/>
        <v/>
      </c>
      <c r="CY36" s="340" t="str">
        <f t="shared" si="20"/>
        <v/>
      </c>
      <c r="CZ36" s="340" t="str">
        <f t="shared" si="20"/>
        <v/>
      </c>
      <c r="DA36" s="340" t="str">
        <f t="shared" si="20"/>
        <v/>
      </c>
      <c r="DB36" s="340" t="str">
        <f t="shared" si="20"/>
        <v/>
      </c>
      <c r="DC36" s="340" t="str">
        <f t="shared" si="20"/>
        <v/>
      </c>
      <c r="DD36" s="340" t="str">
        <f t="shared" si="20"/>
        <v/>
      </c>
      <c r="DE36" s="340" t="str">
        <f t="shared" si="20"/>
        <v/>
      </c>
      <c r="DF36" s="340" t="str">
        <f t="shared" si="15"/>
        <v/>
      </c>
      <c r="DG36" s="340" t="str">
        <f t="shared" si="15"/>
        <v/>
      </c>
      <c r="DH36" s="340" t="str">
        <f t="shared" si="15"/>
        <v/>
      </c>
    </row>
    <row r="37" spans="1:112" x14ac:dyDescent="0.2">
      <c r="B37" s="304" t="str">
        <f>'FINAL TIMETABLE for indoor'!R8</f>
        <v>F05</v>
      </c>
      <c r="C37" s="312">
        <f>'FINAL TIMETABLE for indoor'!S8</f>
        <v>0.44791666666666663</v>
      </c>
      <c r="D37" s="305">
        <f t="shared" si="16"/>
        <v>1.7361111111111112E-2</v>
      </c>
      <c r="E37" s="305">
        <f>'FINAL TIMETABLE for indoor'!T8</f>
        <v>0.46180555555555552</v>
      </c>
      <c r="F37" s="305">
        <f>'FINAL TIMETABLE for indoor'!U8</f>
        <v>0.47916666666666663</v>
      </c>
      <c r="G37" s="329">
        <f>'FINAL TIMETABLE for indoor'!W8</f>
        <v>0.51041666666666663</v>
      </c>
      <c r="H37" s="361" t="str">
        <f>'FINAL TIMETABLE for indoor'!Z8</f>
        <v>U13B</v>
      </c>
      <c r="I37" s="308">
        <f>'FINAL TIMETABLE for indoor'!AA8</f>
        <v>5</v>
      </c>
      <c r="J37" s="331">
        <f>'FINAL TIMETABLE for indoor'!AB8</f>
        <v>3</v>
      </c>
      <c r="K37" s="362" t="str">
        <f>'FINAL TIMETABLE for indoor'!X8</f>
        <v>Shot</v>
      </c>
      <c r="L37" s="332" t="s">
        <v>1</v>
      </c>
      <c r="M37" s="333"/>
      <c r="N37" s="333"/>
      <c r="O37" s="334">
        <f t="shared" si="18"/>
        <v>10</v>
      </c>
      <c r="P37" s="335">
        <f>'FINAL TIMETABLE for indoor'!AC8</f>
        <v>1.0416666666666666E-2</v>
      </c>
      <c r="Q37" s="336">
        <f>'FINAL TIMETABLE for indoor'!V8</f>
        <v>0.48263888888888884</v>
      </c>
      <c r="R37" s="337">
        <f>'FINAL TIMETABLE for indoor'!AD8</f>
        <v>7.8125E-3</v>
      </c>
      <c r="S37" s="338">
        <f>SUM(G37+R37)</f>
        <v>0.51822916666666663</v>
      </c>
      <c r="T37" s="325" t="s">
        <v>1836</v>
      </c>
      <c r="U37" s="325">
        <v>5</v>
      </c>
      <c r="V37" s="341"/>
      <c r="W37" s="340" t="str">
        <f t="shared" si="19"/>
        <v/>
      </c>
      <c r="X37" s="340" t="str">
        <f t="shared" si="17"/>
        <v/>
      </c>
      <c r="Y37" s="340" t="str">
        <f t="shared" si="17"/>
        <v/>
      </c>
      <c r="Z37" s="340" t="str">
        <f t="shared" si="17"/>
        <v/>
      </c>
      <c r="AA37" s="340" t="str">
        <f t="shared" si="17"/>
        <v/>
      </c>
      <c r="AB37" s="340" t="str">
        <f t="shared" si="17"/>
        <v/>
      </c>
      <c r="AC37" s="340" t="str">
        <f t="shared" si="17"/>
        <v/>
      </c>
      <c r="AD37" s="340" t="str">
        <f t="shared" si="17"/>
        <v/>
      </c>
      <c r="AE37" s="340" t="str">
        <f t="shared" si="17"/>
        <v/>
      </c>
      <c r="AF37" s="340" t="str">
        <f t="shared" si="17"/>
        <v/>
      </c>
      <c r="AG37" s="340" t="str">
        <f t="shared" si="17"/>
        <v/>
      </c>
      <c r="AH37" s="340" t="str">
        <f t="shared" si="17"/>
        <v/>
      </c>
      <c r="AI37" s="340">
        <f t="shared" si="17"/>
        <v>5</v>
      </c>
      <c r="AJ37" s="340">
        <f t="shared" si="17"/>
        <v>5</v>
      </c>
      <c r="AK37" s="340">
        <f t="shared" si="17"/>
        <v>5</v>
      </c>
      <c r="AL37" s="340">
        <f t="shared" si="17"/>
        <v>5</v>
      </c>
      <c r="AM37" s="340">
        <f t="shared" si="17"/>
        <v>5</v>
      </c>
      <c r="AN37" s="340">
        <f t="shared" si="17"/>
        <v>5</v>
      </c>
      <c r="AO37" s="340">
        <f t="shared" si="17"/>
        <v>5</v>
      </c>
      <c r="AP37" s="340">
        <f t="shared" si="17"/>
        <v>5</v>
      </c>
      <c r="AQ37" s="340">
        <f t="shared" si="17"/>
        <v>5</v>
      </c>
      <c r="AR37" s="340">
        <f t="shared" si="17"/>
        <v>5</v>
      </c>
      <c r="AS37" s="340">
        <f t="shared" si="17"/>
        <v>5</v>
      </c>
      <c r="AT37" s="340" t="str">
        <f t="shared" si="17"/>
        <v/>
      </c>
      <c r="AU37" s="340" t="str">
        <f t="shared" si="17"/>
        <v/>
      </c>
      <c r="AV37" s="340" t="str">
        <f t="shared" si="17"/>
        <v/>
      </c>
      <c r="AW37" s="340" t="str">
        <f t="shared" si="17"/>
        <v/>
      </c>
      <c r="AX37" s="340" t="str">
        <f t="shared" si="17"/>
        <v/>
      </c>
      <c r="AY37" s="340" t="str">
        <f t="shared" si="17"/>
        <v/>
      </c>
      <c r="AZ37" s="340" t="str">
        <f t="shared" si="17"/>
        <v/>
      </c>
      <c r="BA37" s="340" t="str">
        <f t="shared" si="17"/>
        <v/>
      </c>
      <c r="BB37" s="340" t="str">
        <f t="shared" si="17"/>
        <v/>
      </c>
      <c r="BC37" s="340" t="str">
        <f t="shared" si="17"/>
        <v/>
      </c>
      <c r="BD37" s="340" t="str">
        <f t="shared" si="17"/>
        <v/>
      </c>
      <c r="BE37" s="340" t="str">
        <f t="shared" si="17"/>
        <v/>
      </c>
      <c r="BF37" s="340" t="str">
        <f t="shared" si="17"/>
        <v/>
      </c>
      <c r="BG37" s="340" t="str">
        <f t="shared" si="17"/>
        <v/>
      </c>
      <c r="BH37" s="340" t="str">
        <f t="shared" si="17"/>
        <v/>
      </c>
      <c r="BI37" s="340" t="str">
        <f t="shared" si="17"/>
        <v/>
      </c>
      <c r="BJ37" s="340" t="str">
        <f t="shared" si="17"/>
        <v/>
      </c>
      <c r="BK37" s="340" t="str">
        <f t="shared" si="17"/>
        <v/>
      </c>
      <c r="BL37" s="340" t="str">
        <f t="shared" si="17"/>
        <v/>
      </c>
      <c r="BM37" s="340" t="str">
        <f t="shared" si="17"/>
        <v/>
      </c>
      <c r="BN37" s="340" t="str">
        <f t="shared" si="17"/>
        <v/>
      </c>
      <c r="BO37" s="340" t="str">
        <f t="shared" si="17"/>
        <v/>
      </c>
      <c r="BP37" s="340" t="str">
        <f t="shared" si="17"/>
        <v/>
      </c>
      <c r="BQ37" s="340" t="str">
        <f t="shared" si="17"/>
        <v/>
      </c>
      <c r="BR37" s="340" t="str">
        <f t="shared" si="17"/>
        <v/>
      </c>
      <c r="BS37" s="340" t="str">
        <f t="shared" si="17"/>
        <v/>
      </c>
      <c r="BT37" s="340" t="str">
        <f t="shared" si="17"/>
        <v/>
      </c>
      <c r="BU37" s="340" t="str">
        <f t="shared" si="17"/>
        <v/>
      </c>
      <c r="BV37" s="340" t="str">
        <f t="shared" si="17"/>
        <v/>
      </c>
      <c r="BW37" s="340" t="str">
        <f t="shared" si="17"/>
        <v/>
      </c>
      <c r="BX37" s="340" t="str">
        <f t="shared" si="17"/>
        <v/>
      </c>
      <c r="BY37" s="340" t="str">
        <f t="shared" si="17"/>
        <v/>
      </c>
      <c r="BZ37" s="340" t="str">
        <f t="shared" si="17"/>
        <v/>
      </c>
      <c r="CA37" s="340" t="str">
        <f t="shared" si="17"/>
        <v/>
      </c>
      <c r="CB37" s="340" t="str">
        <f t="shared" si="17"/>
        <v/>
      </c>
      <c r="CC37" s="340" t="str">
        <f t="shared" si="17"/>
        <v/>
      </c>
      <c r="CD37" s="340" t="str">
        <f t="shared" si="17"/>
        <v/>
      </c>
      <c r="CE37" s="340" t="str">
        <f t="shared" si="17"/>
        <v/>
      </c>
      <c r="CF37" s="340" t="str">
        <f t="shared" si="17"/>
        <v/>
      </c>
      <c r="CG37" s="340" t="str">
        <f t="shared" si="17"/>
        <v/>
      </c>
      <c r="CH37" s="340" t="str">
        <f t="shared" si="17"/>
        <v/>
      </c>
      <c r="CI37" s="340" t="str">
        <f t="shared" ref="CI37" si="21">IF(AND($Q37&lt;=CI$32,$S37&gt;=CI$32),$U37,"")</f>
        <v/>
      </c>
      <c r="CJ37" s="340" t="str">
        <f t="shared" si="20"/>
        <v/>
      </c>
      <c r="CK37" s="340" t="str">
        <f t="shared" si="20"/>
        <v/>
      </c>
      <c r="CL37" s="340" t="str">
        <f t="shared" si="20"/>
        <v/>
      </c>
      <c r="CM37" s="340" t="str">
        <f t="shared" si="20"/>
        <v/>
      </c>
      <c r="CN37" s="340" t="str">
        <f t="shared" si="20"/>
        <v/>
      </c>
      <c r="CO37" s="340" t="str">
        <f t="shared" si="20"/>
        <v/>
      </c>
      <c r="CP37" s="340" t="str">
        <f t="shared" si="20"/>
        <v/>
      </c>
      <c r="CQ37" s="340" t="str">
        <f t="shared" si="20"/>
        <v/>
      </c>
      <c r="CR37" s="340" t="str">
        <f t="shared" si="20"/>
        <v/>
      </c>
      <c r="CS37" s="340" t="str">
        <f t="shared" si="20"/>
        <v/>
      </c>
      <c r="CT37" s="340" t="str">
        <f t="shared" si="20"/>
        <v/>
      </c>
      <c r="CU37" s="340" t="str">
        <f t="shared" si="20"/>
        <v/>
      </c>
      <c r="CV37" s="340" t="str">
        <f t="shared" si="20"/>
        <v/>
      </c>
      <c r="CW37" s="340" t="str">
        <f t="shared" si="20"/>
        <v/>
      </c>
      <c r="CX37" s="340" t="str">
        <f t="shared" si="20"/>
        <v/>
      </c>
      <c r="CY37" s="340" t="str">
        <f t="shared" si="20"/>
        <v/>
      </c>
      <c r="CZ37" s="340" t="str">
        <f t="shared" si="20"/>
        <v/>
      </c>
      <c r="DA37" s="340" t="str">
        <f t="shared" si="20"/>
        <v/>
      </c>
      <c r="DB37" s="340" t="str">
        <f t="shared" si="20"/>
        <v/>
      </c>
      <c r="DC37" s="340" t="str">
        <f t="shared" si="20"/>
        <v/>
      </c>
      <c r="DD37" s="340" t="str">
        <f t="shared" si="20"/>
        <v/>
      </c>
      <c r="DE37" s="340" t="str">
        <f t="shared" si="20"/>
        <v/>
      </c>
      <c r="DF37" s="340" t="str">
        <f t="shared" si="15"/>
        <v/>
      </c>
      <c r="DG37" s="340" t="str">
        <f t="shared" si="15"/>
        <v/>
      </c>
      <c r="DH37" s="340" t="str">
        <f t="shared" si="15"/>
        <v/>
      </c>
    </row>
    <row r="38" spans="1:112" x14ac:dyDescent="0.2">
      <c r="B38" s="304" t="str">
        <f>'FINAL TIMETABLE for indoor'!R9</f>
        <v>F06</v>
      </c>
      <c r="C38" s="312">
        <f>'FINAL TIMETABLE for indoor'!S9</f>
        <v>0.5</v>
      </c>
      <c r="D38" s="305">
        <f t="shared" si="16"/>
        <v>1.7361111111111112E-2</v>
      </c>
      <c r="E38" s="305">
        <f>'FINAL TIMETABLE for indoor'!T9</f>
        <v>0.51388888888888884</v>
      </c>
      <c r="F38" s="305">
        <f>'FINAL TIMETABLE for indoor'!U9</f>
        <v>0.53125</v>
      </c>
      <c r="G38" s="329">
        <f>'FINAL TIMETABLE for indoor'!W9</f>
        <v>0.5625</v>
      </c>
      <c r="H38" s="361" t="str">
        <f>'FINAL TIMETABLE for indoor'!Z9</f>
        <v>U13G</v>
      </c>
      <c r="I38" s="308">
        <f>'FINAL TIMETABLE for indoor'!AA9</f>
        <v>4</v>
      </c>
      <c r="J38" s="331">
        <f>'FINAL TIMETABLE for indoor'!AB9</f>
        <v>8</v>
      </c>
      <c r="K38" s="362" t="str">
        <f>'FINAL TIMETABLE for indoor'!X9</f>
        <v>High Jump</v>
      </c>
      <c r="L38" s="332" t="s">
        <v>1</v>
      </c>
      <c r="M38" s="333"/>
      <c r="N38" s="333"/>
      <c r="O38" s="334">
        <f t="shared" ref="O38:O39" si="22">SUM(I38*4)</f>
        <v>16</v>
      </c>
      <c r="P38" s="335">
        <f>'FINAL TIMETABLE for indoor'!AC9</f>
        <v>1.7361111111111112E-2</v>
      </c>
      <c r="Q38" s="336">
        <f>'FINAL TIMETABLE for indoor'!V9</f>
        <v>0.53472222222222221</v>
      </c>
      <c r="R38" s="337">
        <f>'FINAL TIMETABLE for indoor'!AD9</f>
        <v>4.1666666666666664E-2</v>
      </c>
      <c r="S38" s="456">
        <f>SUM(G38+R38)</f>
        <v>0.60416666666666663</v>
      </c>
      <c r="T38" s="325" t="s">
        <v>1840</v>
      </c>
      <c r="U38" s="325">
        <v>3</v>
      </c>
      <c r="V38" s="341"/>
      <c r="W38" s="340" t="str">
        <f t="shared" si="19"/>
        <v/>
      </c>
      <c r="X38" s="340" t="str">
        <f t="shared" si="19"/>
        <v/>
      </c>
      <c r="Y38" s="340" t="str">
        <f t="shared" si="19"/>
        <v/>
      </c>
      <c r="Z38" s="340" t="str">
        <f t="shared" si="19"/>
        <v/>
      </c>
      <c r="AA38" s="340" t="str">
        <f t="shared" si="19"/>
        <v/>
      </c>
      <c r="AB38" s="340" t="str">
        <f t="shared" si="19"/>
        <v/>
      </c>
      <c r="AC38" s="340" t="str">
        <f t="shared" si="19"/>
        <v/>
      </c>
      <c r="AD38" s="340" t="str">
        <f t="shared" si="19"/>
        <v/>
      </c>
      <c r="AE38" s="340" t="str">
        <f t="shared" si="19"/>
        <v/>
      </c>
      <c r="AF38" s="340" t="str">
        <f t="shared" si="19"/>
        <v/>
      </c>
      <c r="AG38" s="340" t="str">
        <f t="shared" si="19"/>
        <v/>
      </c>
      <c r="AH38" s="340" t="str">
        <f t="shared" si="19"/>
        <v/>
      </c>
      <c r="AI38" s="340" t="str">
        <f t="shared" si="19"/>
        <v/>
      </c>
      <c r="AJ38" s="340" t="str">
        <f t="shared" si="19"/>
        <v/>
      </c>
      <c r="AK38" s="340" t="str">
        <f t="shared" si="19"/>
        <v/>
      </c>
      <c r="AL38" s="340" t="str">
        <f t="shared" si="19"/>
        <v/>
      </c>
      <c r="AM38" s="340" t="str">
        <f t="shared" ref="AM38:CI39" si="23">IF(AND($Q38&lt;=AM$32,$S38&gt;=AM$32),$U38,"")</f>
        <v/>
      </c>
      <c r="AN38" s="340" t="str">
        <f t="shared" si="23"/>
        <v/>
      </c>
      <c r="AO38" s="340" t="str">
        <f t="shared" si="23"/>
        <v/>
      </c>
      <c r="AP38" s="340" t="str">
        <f t="shared" si="23"/>
        <v/>
      </c>
      <c r="AQ38" s="340" t="str">
        <f t="shared" si="23"/>
        <v/>
      </c>
      <c r="AR38" s="340" t="str">
        <f t="shared" si="23"/>
        <v/>
      </c>
      <c r="AS38" s="340" t="str">
        <f t="shared" si="23"/>
        <v/>
      </c>
      <c r="AT38" s="340" t="str">
        <f t="shared" si="23"/>
        <v/>
      </c>
      <c r="AU38" s="340" t="str">
        <f t="shared" si="23"/>
        <v/>
      </c>
      <c r="AV38" s="340" t="str">
        <f t="shared" si="23"/>
        <v/>
      </c>
      <c r="AW38" s="340" t="str">
        <f t="shared" si="23"/>
        <v/>
      </c>
      <c r="AX38" s="340">
        <f t="shared" si="23"/>
        <v>3</v>
      </c>
      <c r="AY38" s="340">
        <f t="shared" si="23"/>
        <v>3</v>
      </c>
      <c r="AZ38" s="340">
        <f t="shared" si="23"/>
        <v>3</v>
      </c>
      <c r="BA38" s="340">
        <f t="shared" si="23"/>
        <v>3</v>
      </c>
      <c r="BB38" s="340">
        <f t="shared" si="23"/>
        <v>3</v>
      </c>
      <c r="BC38" s="340">
        <f t="shared" si="23"/>
        <v>3</v>
      </c>
      <c r="BD38" s="340">
        <f t="shared" si="23"/>
        <v>3</v>
      </c>
      <c r="BE38" s="340">
        <f t="shared" si="23"/>
        <v>3</v>
      </c>
      <c r="BF38" s="340">
        <f t="shared" si="23"/>
        <v>3</v>
      </c>
      <c r="BG38" s="340">
        <f t="shared" si="23"/>
        <v>3</v>
      </c>
      <c r="BH38" s="340">
        <f t="shared" si="23"/>
        <v>3</v>
      </c>
      <c r="BI38" s="340">
        <f t="shared" si="23"/>
        <v>3</v>
      </c>
      <c r="BJ38" s="340">
        <f t="shared" si="23"/>
        <v>3</v>
      </c>
      <c r="BK38" s="340">
        <f t="shared" si="23"/>
        <v>3</v>
      </c>
      <c r="BL38" s="340">
        <f t="shared" si="23"/>
        <v>3</v>
      </c>
      <c r="BM38" s="340">
        <f t="shared" si="23"/>
        <v>3</v>
      </c>
      <c r="BN38" s="340">
        <f t="shared" si="23"/>
        <v>3</v>
      </c>
      <c r="BO38" s="340">
        <f t="shared" si="23"/>
        <v>3</v>
      </c>
      <c r="BP38" s="340">
        <f t="shared" si="23"/>
        <v>3</v>
      </c>
      <c r="BQ38" s="340">
        <f t="shared" si="23"/>
        <v>3</v>
      </c>
      <c r="BR38" s="340">
        <f t="shared" si="23"/>
        <v>3</v>
      </c>
      <c r="BS38" s="340" t="str">
        <f t="shared" si="23"/>
        <v/>
      </c>
      <c r="BT38" s="340" t="str">
        <f t="shared" si="23"/>
        <v/>
      </c>
      <c r="BU38" s="340" t="str">
        <f t="shared" si="23"/>
        <v/>
      </c>
      <c r="BV38" s="340" t="str">
        <f t="shared" si="23"/>
        <v/>
      </c>
      <c r="BW38" s="340" t="str">
        <f t="shared" si="23"/>
        <v/>
      </c>
      <c r="BX38" s="340" t="str">
        <f t="shared" si="23"/>
        <v/>
      </c>
      <c r="BY38" s="340" t="str">
        <f t="shared" si="23"/>
        <v/>
      </c>
      <c r="BZ38" s="340" t="str">
        <f t="shared" si="23"/>
        <v/>
      </c>
      <c r="CA38" s="340" t="str">
        <f t="shared" si="23"/>
        <v/>
      </c>
      <c r="CB38" s="340" t="str">
        <f t="shared" si="23"/>
        <v/>
      </c>
      <c r="CC38" s="340" t="str">
        <f t="shared" si="23"/>
        <v/>
      </c>
      <c r="CD38" s="340" t="str">
        <f t="shared" si="23"/>
        <v/>
      </c>
      <c r="CE38" s="340" t="str">
        <f t="shared" si="23"/>
        <v/>
      </c>
      <c r="CF38" s="340" t="str">
        <f t="shared" si="23"/>
        <v/>
      </c>
      <c r="CG38" s="340" t="str">
        <f t="shared" si="23"/>
        <v/>
      </c>
      <c r="CH38" s="340" t="str">
        <f t="shared" si="23"/>
        <v/>
      </c>
      <c r="CI38" s="340" t="str">
        <f t="shared" si="23"/>
        <v/>
      </c>
      <c r="CJ38" s="340" t="str">
        <f t="shared" si="20"/>
        <v/>
      </c>
      <c r="CK38" s="340" t="str">
        <f t="shared" si="20"/>
        <v/>
      </c>
      <c r="CL38" s="340" t="str">
        <f t="shared" si="20"/>
        <v/>
      </c>
      <c r="CM38" s="340" t="str">
        <f t="shared" si="20"/>
        <v/>
      </c>
      <c r="CN38" s="340" t="str">
        <f t="shared" si="20"/>
        <v/>
      </c>
      <c r="CO38" s="340" t="str">
        <f t="shared" si="20"/>
        <v/>
      </c>
      <c r="CP38" s="340" t="str">
        <f t="shared" si="20"/>
        <v/>
      </c>
      <c r="CQ38" s="340" t="str">
        <f t="shared" si="20"/>
        <v/>
      </c>
      <c r="CR38" s="340" t="str">
        <f t="shared" si="20"/>
        <v/>
      </c>
      <c r="CS38" s="340" t="str">
        <f t="shared" si="20"/>
        <v/>
      </c>
      <c r="CT38" s="340" t="str">
        <f t="shared" si="20"/>
        <v/>
      </c>
      <c r="CU38" s="340" t="str">
        <f t="shared" si="20"/>
        <v/>
      </c>
      <c r="CV38" s="340" t="str">
        <f t="shared" si="20"/>
        <v/>
      </c>
      <c r="CW38" s="340" t="str">
        <f t="shared" si="20"/>
        <v/>
      </c>
      <c r="CX38" s="340" t="str">
        <f t="shared" si="20"/>
        <v/>
      </c>
      <c r="CY38" s="340" t="str">
        <f t="shared" si="20"/>
        <v/>
      </c>
      <c r="CZ38" s="340" t="str">
        <f t="shared" si="20"/>
        <v/>
      </c>
      <c r="DA38" s="340" t="str">
        <f t="shared" si="20"/>
        <v/>
      </c>
      <c r="DB38" s="340" t="str">
        <f t="shared" si="20"/>
        <v/>
      </c>
      <c r="DC38" s="340" t="str">
        <f t="shared" si="20"/>
        <v/>
      </c>
      <c r="DD38" s="340" t="str">
        <f t="shared" si="20"/>
        <v/>
      </c>
      <c r="DE38" s="340" t="str">
        <f t="shared" si="20"/>
        <v/>
      </c>
      <c r="DF38" s="340" t="str">
        <f t="shared" si="15"/>
        <v/>
      </c>
      <c r="DG38" s="340" t="str">
        <f t="shared" si="15"/>
        <v/>
      </c>
      <c r="DH38" s="340" t="str">
        <f t="shared" si="15"/>
        <v/>
      </c>
    </row>
    <row r="39" spans="1:112" x14ac:dyDescent="0.2">
      <c r="B39" s="304" t="str">
        <f>'FINAL TIMETABLE for indoor'!R10</f>
        <v>F07</v>
      </c>
      <c r="C39" s="312">
        <f>'FINAL TIMETABLE for indoor'!S10</f>
        <v>0.5</v>
      </c>
      <c r="D39" s="305">
        <f t="shared" si="16"/>
        <v>1.7361111111111112E-2</v>
      </c>
      <c r="E39" s="305">
        <f>'FINAL TIMETABLE for indoor'!T10</f>
        <v>0.51388888888888884</v>
      </c>
      <c r="F39" s="305">
        <f>'FINAL TIMETABLE for indoor'!U10</f>
        <v>0.53125</v>
      </c>
      <c r="G39" s="329">
        <f>'FINAL TIMETABLE for indoor'!W10</f>
        <v>0.5625</v>
      </c>
      <c r="H39" s="361" t="str">
        <f>'FINAL TIMETABLE for indoor'!Z10</f>
        <v>U13B</v>
      </c>
      <c r="I39" s="308">
        <f>'FINAL TIMETABLE for indoor'!AA10</f>
        <v>2</v>
      </c>
      <c r="J39" s="331">
        <f>'FINAL TIMETABLE for indoor'!AB10</f>
        <v>8</v>
      </c>
      <c r="K39" s="362" t="str">
        <f>'FINAL TIMETABLE for indoor'!X10</f>
        <v>High Jump</v>
      </c>
      <c r="L39" s="332" t="s">
        <v>1</v>
      </c>
      <c r="M39" s="333"/>
      <c r="N39" s="333"/>
      <c r="O39" s="334">
        <f t="shared" si="22"/>
        <v>8</v>
      </c>
      <c r="P39" s="335">
        <f>'FINAL TIMETABLE for indoor'!AC10</f>
        <v>0</v>
      </c>
      <c r="Q39" s="336">
        <f>'FINAL TIMETABLE for indoor'!V10</f>
        <v>0.53472222222222221</v>
      </c>
      <c r="R39" s="337">
        <f>'FINAL TIMETABLE for indoor'!AD10</f>
        <v>0</v>
      </c>
      <c r="S39" s="456">
        <f>S38</f>
        <v>0.60416666666666663</v>
      </c>
      <c r="T39" s="325" t="s">
        <v>1840</v>
      </c>
      <c r="U39" s="325"/>
      <c r="V39" s="341"/>
      <c r="W39" s="340" t="str">
        <f t="shared" si="19"/>
        <v/>
      </c>
      <c r="X39" s="340" t="str">
        <f t="shared" si="19"/>
        <v/>
      </c>
      <c r="Y39" s="340" t="str">
        <f t="shared" si="19"/>
        <v/>
      </c>
      <c r="Z39" s="340" t="str">
        <f t="shared" si="19"/>
        <v/>
      </c>
      <c r="AA39" s="340" t="str">
        <f t="shared" si="19"/>
        <v/>
      </c>
      <c r="AB39" s="340" t="str">
        <f t="shared" si="19"/>
        <v/>
      </c>
      <c r="AC39" s="340" t="str">
        <f t="shared" si="19"/>
        <v/>
      </c>
      <c r="AD39" s="340" t="str">
        <f t="shared" si="19"/>
        <v/>
      </c>
      <c r="AE39" s="340" t="str">
        <f t="shared" si="19"/>
        <v/>
      </c>
      <c r="AF39" s="340" t="str">
        <f t="shared" si="19"/>
        <v/>
      </c>
      <c r="AG39" s="340" t="str">
        <f t="shared" si="19"/>
        <v/>
      </c>
      <c r="AH39" s="340" t="str">
        <f t="shared" si="19"/>
        <v/>
      </c>
      <c r="AI39" s="340" t="str">
        <f t="shared" si="19"/>
        <v/>
      </c>
      <c r="AJ39" s="340" t="str">
        <f t="shared" si="19"/>
        <v/>
      </c>
      <c r="AK39" s="340" t="str">
        <f t="shared" si="19"/>
        <v/>
      </c>
      <c r="AL39" s="340" t="str">
        <f t="shared" si="19"/>
        <v/>
      </c>
      <c r="AM39" s="340" t="str">
        <f t="shared" si="23"/>
        <v/>
      </c>
      <c r="AN39" s="340" t="str">
        <f t="shared" si="23"/>
        <v/>
      </c>
      <c r="AO39" s="340" t="str">
        <f t="shared" si="23"/>
        <v/>
      </c>
      <c r="AP39" s="340" t="str">
        <f t="shared" si="23"/>
        <v/>
      </c>
      <c r="AQ39" s="340" t="str">
        <f t="shared" si="23"/>
        <v/>
      </c>
      <c r="AR39" s="340" t="str">
        <f t="shared" si="23"/>
        <v/>
      </c>
      <c r="AS39" s="340" t="str">
        <f t="shared" si="23"/>
        <v/>
      </c>
      <c r="AT39" s="340" t="str">
        <f t="shared" si="23"/>
        <v/>
      </c>
      <c r="AU39" s="340" t="str">
        <f t="shared" si="23"/>
        <v/>
      </c>
      <c r="AV39" s="340" t="str">
        <f t="shared" si="23"/>
        <v/>
      </c>
      <c r="AW39" s="340" t="str">
        <f t="shared" si="23"/>
        <v/>
      </c>
      <c r="AX39" s="340">
        <f t="shared" si="23"/>
        <v>0</v>
      </c>
      <c r="AY39" s="340">
        <f t="shared" si="23"/>
        <v>0</v>
      </c>
      <c r="AZ39" s="340">
        <f t="shared" si="23"/>
        <v>0</v>
      </c>
      <c r="BA39" s="340">
        <f t="shared" si="23"/>
        <v>0</v>
      </c>
      <c r="BB39" s="340">
        <f t="shared" si="23"/>
        <v>0</v>
      </c>
      <c r="BC39" s="340">
        <f t="shared" si="23"/>
        <v>0</v>
      </c>
      <c r="BD39" s="340">
        <f t="shared" si="23"/>
        <v>0</v>
      </c>
      <c r="BE39" s="340">
        <f t="shared" si="23"/>
        <v>0</v>
      </c>
      <c r="BF39" s="340">
        <f t="shared" si="23"/>
        <v>0</v>
      </c>
      <c r="BG39" s="340">
        <f t="shared" si="23"/>
        <v>0</v>
      </c>
      <c r="BH39" s="340">
        <f t="shared" si="23"/>
        <v>0</v>
      </c>
      <c r="BI39" s="340">
        <f t="shared" si="23"/>
        <v>0</v>
      </c>
      <c r="BJ39" s="340">
        <f t="shared" si="23"/>
        <v>0</v>
      </c>
      <c r="BK39" s="340">
        <f t="shared" si="23"/>
        <v>0</v>
      </c>
      <c r="BL39" s="340">
        <f t="shared" si="23"/>
        <v>0</v>
      </c>
      <c r="BM39" s="340">
        <f t="shared" si="23"/>
        <v>0</v>
      </c>
      <c r="BN39" s="340">
        <f t="shared" si="23"/>
        <v>0</v>
      </c>
      <c r="BO39" s="340">
        <f t="shared" si="23"/>
        <v>0</v>
      </c>
      <c r="BP39" s="340">
        <f t="shared" si="23"/>
        <v>0</v>
      </c>
      <c r="BQ39" s="340">
        <f t="shared" si="23"/>
        <v>0</v>
      </c>
      <c r="BR39" s="340">
        <f t="shared" si="23"/>
        <v>0</v>
      </c>
      <c r="BS39" s="340" t="str">
        <f t="shared" si="23"/>
        <v/>
      </c>
      <c r="BT39" s="340" t="str">
        <f t="shared" si="23"/>
        <v/>
      </c>
      <c r="BU39" s="340" t="str">
        <f t="shared" si="23"/>
        <v/>
      </c>
      <c r="BV39" s="340" t="str">
        <f t="shared" si="23"/>
        <v/>
      </c>
      <c r="BW39" s="340" t="str">
        <f t="shared" si="23"/>
        <v/>
      </c>
      <c r="BX39" s="340" t="str">
        <f t="shared" si="23"/>
        <v/>
      </c>
      <c r="BY39" s="340" t="str">
        <f t="shared" si="23"/>
        <v/>
      </c>
      <c r="BZ39" s="340" t="str">
        <f t="shared" si="23"/>
        <v/>
      </c>
      <c r="CA39" s="340" t="str">
        <f t="shared" si="23"/>
        <v/>
      </c>
      <c r="CB39" s="340" t="str">
        <f t="shared" si="23"/>
        <v/>
      </c>
      <c r="CC39" s="340" t="str">
        <f t="shared" si="23"/>
        <v/>
      </c>
      <c r="CD39" s="340" t="str">
        <f t="shared" si="23"/>
        <v/>
      </c>
      <c r="CE39" s="340" t="str">
        <f t="shared" si="23"/>
        <v/>
      </c>
      <c r="CF39" s="340" t="str">
        <f t="shared" si="23"/>
        <v/>
      </c>
      <c r="CG39" s="340" t="str">
        <f t="shared" si="23"/>
        <v/>
      </c>
      <c r="CH39" s="340" t="str">
        <f t="shared" si="23"/>
        <v/>
      </c>
      <c r="CI39" s="340" t="str">
        <f t="shared" si="23"/>
        <v/>
      </c>
      <c r="CJ39" s="340" t="str">
        <f t="shared" si="20"/>
        <v/>
      </c>
      <c r="CK39" s="340" t="str">
        <f t="shared" si="20"/>
        <v/>
      </c>
      <c r="CL39" s="340" t="str">
        <f t="shared" si="20"/>
        <v/>
      </c>
      <c r="CM39" s="340" t="str">
        <f t="shared" si="20"/>
        <v/>
      </c>
      <c r="CN39" s="340" t="str">
        <f t="shared" si="20"/>
        <v/>
      </c>
      <c r="CO39" s="340" t="str">
        <f t="shared" si="20"/>
        <v/>
      </c>
      <c r="CP39" s="340" t="str">
        <f t="shared" si="20"/>
        <v/>
      </c>
      <c r="CQ39" s="340" t="str">
        <f t="shared" si="20"/>
        <v/>
      </c>
      <c r="CR39" s="340" t="str">
        <f t="shared" si="20"/>
        <v/>
      </c>
      <c r="CS39" s="340" t="str">
        <f t="shared" si="20"/>
        <v/>
      </c>
      <c r="CT39" s="340" t="str">
        <f t="shared" si="20"/>
        <v/>
      </c>
      <c r="CU39" s="340" t="str">
        <f t="shared" si="20"/>
        <v/>
      </c>
      <c r="CV39" s="340" t="str">
        <f t="shared" si="20"/>
        <v/>
      </c>
      <c r="CW39" s="340" t="str">
        <f t="shared" si="20"/>
        <v/>
      </c>
      <c r="CX39" s="340" t="str">
        <f t="shared" si="20"/>
        <v/>
      </c>
      <c r="CY39" s="340" t="str">
        <f t="shared" si="20"/>
        <v/>
      </c>
      <c r="CZ39" s="340" t="str">
        <f t="shared" si="20"/>
        <v/>
      </c>
      <c r="DA39" s="340" t="str">
        <f t="shared" si="20"/>
        <v/>
      </c>
      <c r="DB39" s="340" t="str">
        <f t="shared" si="20"/>
        <v/>
      </c>
      <c r="DC39" s="340" t="str">
        <f t="shared" si="20"/>
        <v/>
      </c>
      <c r="DD39" s="340" t="str">
        <f t="shared" si="20"/>
        <v/>
      </c>
      <c r="DE39" s="340" t="str">
        <f t="shared" si="20"/>
        <v/>
      </c>
      <c r="DF39" s="340" t="str">
        <f t="shared" si="15"/>
        <v/>
      </c>
      <c r="DG39" s="340" t="str">
        <f t="shared" si="15"/>
        <v/>
      </c>
      <c r="DH39" s="340" t="str">
        <f t="shared" si="15"/>
        <v/>
      </c>
    </row>
    <row r="40" spans="1:112" x14ac:dyDescent="0.2">
      <c r="B40" s="304" t="str">
        <f>'FINAL TIMETABLE for indoor'!R11</f>
        <v>F08</v>
      </c>
      <c r="C40" s="312">
        <f>'FINAL TIMETABLE for indoor'!S11</f>
        <v>0.54166666666666663</v>
      </c>
      <c r="D40" s="305">
        <f t="shared" si="16"/>
        <v>1.7361111111111112E-2</v>
      </c>
      <c r="E40" s="305">
        <f>'FINAL TIMETABLE for indoor'!T11</f>
        <v>0.56666666666666654</v>
      </c>
      <c r="F40" s="305">
        <f>'FINAL TIMETABLE for indoor'!U11</f>
        <v>0.5840277777777777</v>
      </c>
      <c r="G40" s="329">
        <f>'FINAL TIMETABLE for indoor'!W11</f>
        <v>0.60416666666666663</v>
      </c>
      <c r="H40" s="361" t="str">
        <f>'FINAL TIMETABLE for indoor'!Z11</f>
        <v>U17W</v>
      </c>
      <c r="I40" s="308">
        <f>'FINAL TIMETABLE for indoor'!AA11</f>
        <v>12</v>
      </c>
      <c r="J40" s="331">
        <f>'FINAL TIMETABLE for indoor'!AB11</f>
        <v>6</v>
      </c>
      <c r="K40" s="362" t="str">
        <f>'FINAL TIMETABLE for indoor'!X11</f>
        <v>Long Jump</v>
      </c>
      <c r="L40" s="332" t="s">
        <v>1</v>
      </c>
      <c r="M40" s="333"/>
      <c r="N40" s="333"/>
      <c r="O40" s="334">
        <f t="shared" si="18"/>
        <v>24</v>
      </c>
      <c r="P40" s="335">
        <f>'FINAL TIMETABLE for indoor'!AC11</f>
        <v>1.6666666666666666E-2</v>
      </c>
      <c r="Q40" s="336">
        <f>'FINAL TIMETABLE for indoor'!V11</f>
        <v>0.58749999999999991</v>
      </c>
      <c r="R40" s="337">
        <f>'FINAL TIMETABLE for indoor'!AD11</f>
        <v>4.1666666666666671E-2</v>
      </c>
      <c r="S40" s="338">
        <f t="shared" ref="S40:S42" si="24">SUM(G40+R40)</f>
        <v>0.64583333333333326</v>
      </c>
      <c r="T40" s="325" t="s">
        <v>1848</v>
      </c>
      <c r="U40" s="325">
        <v>6</v>
      </c>
      <c r="V40" s="341"/>
      <c r="W40" s="340" t="str">
        <f t="shared" si="19"/>
        <v/>
      </c>
      <c r="X40" s="340" t="str">
        <f t="shared" si="19"/>
        <v/>
      </c>
      <c r="Y40" s="340" t="str">
        <f t="shared" si="19"/>
        <v/>
      </c>
      <c r="Z40" s="340" t="str">
        <f t="shared" si="19"/>
        <v/>
      </c>
      <c r="AA40" s="340" t="str">
        <f t="shared" si="19"/>
        <v/>
      </c>
      <c r="AB40" s="340" t="str">
        <f t="shared" si="19"/>
        <v/>
      </c>
      <c r="AC40" s="340" t="str">
        <f t="shared" si="19"/>
        <v/>
      </c>
      <c r="AD40" s="340" t="str">
        <f t="shared" si="19"/>
        <v/>
      </c>
      <c r="AE40" s="340" t="str">
        <f t="shared" si="19"/>
        <v/>
      </c>
      <c r="AF40" s="340" t="str">
        <f t="shared" si="19"/>
        <v/>
      </c>
      <c r="AG40" s="340" t="str">
        <f t="shared" si="19"/>
        <v/>
      </c>
      <c r="AH40" s="340" t="str">
        <f t="shared" si="19"/>
        <v/>
      </c>
      <c r="AI40" s="340" t="str">
        <f t="shared" si="19"/>
        <v/>
      </c>
      <c r="AJ40" s="340" t="str">
        <f t="shared" si="19"/>
        <v/>
      </c>
      <c r="AK40" s="340" t="str">
        <f t="shared" si="19"/>
        <v/>
      </c>
      <c r="AL40" s="340" t="str">
        <f t="shared" si="19"/>
        <v/>
      </c>
      <c r="AM40" s="340" t="str">
        <f t="shared" ref="AM40:BB40" si="25">IF(AND($Q40&lt;=AM$32,$S40&gt;=AM$32),$U40,"")</f>
        <v/>
      </c>
      <c r="AN40" s="340" t="str">
        <f t="shared" si="25"/>
        <v/>
      </c>
      <c r="AO40" s="340" t="str">
        <f t="shared" si="25"/>
        <v/>
      </c>
      <c r="AP40" s="340" t="str">
        <f t="shared" si="25"/>
        <v/>
      </c>
      <c r="AQ40" s="340" t="str">
        <f t="shared" si="25"/>
        <v/>
      </c>
      <c r="AR40" s="340" t="str">
        <f t="shared" si="25"/>
        <v/>
      </c>
      <c r="AS40" s="340" t="str">
        <f t="shared" si="25"/>
        <v/>
      </c>
      <c r="AT40" s="340" t="str">
        <f t="shared" si="25"/>
        <v/>
      </c>
      <c r="AU40" s="340" t="str">
        <f t="shared" si="25"/>
        <v/>
      </c>
      <c r="AV40" s="340" t="str">
        <f t="shared" si="25"/>
        <v/>
      </c>
      <c r="AW40" s="340" t="str">
        <f t="shared" si="25"/>
        <v/>
      </c>
      <c r="AX40" s="340" t="str">
        <f t="shared" si="25"/>
        <v/>
      </c>
      <c r="AY40" s="340" t="str">
        <f t="shared" si="25"/>
        <v/>
      </c>
      <c r="AZ40" s="340" t="str">
        <f t="shared" si="25"/>
        <v/>
      </c>
      <c r="BA40" s="340" t="str">
        <f t="shared" si="25"/>
        <v/>
      </c>
      <c r="BB40" s="340" t="str">
        <f t="shared" si="25"/>
        <v/>
      </c>
      <c r="BC40" s="340" t="str">
        <f t="shared" ref="BC40:BR40" si="26">IF(AND($Q40&lt;=BC$32,$S40&gt;=BC$32),$U40,"")</f>
        <v/>
      </c>
      <c r="BD40" s="340" t="str">
        <f t="shared" si="26"/>
        <v/>
      </c>
      <c r="BE40" s="340" t="str">
        <f t="shared" si="26"/>
        <v/>
      </c>
      <c r="BF40" s="340" t="str">
        <f t="shared" si="26"/>
        <v/>
      </c>
      <c r="BG40" s="340" t="str">
        <f t="shared" si="26"/>
        <v/>
      </c>
      <c r="BH40" s="340" t="str">
        <f t="shared" si="26"/>
        <v/>
      </c>
      <c r="BI40" s="340" t="str">
        <f t="shared" si="26"/>
        <v/>
      </c>
      <c r="BJ40" s="340" t="str">
        <f t="shared" si="26"/>
        <v/>
      </c>
      <c r="BK40" s="340" t="str">
        <f t="shared" si="26"/>
        <v/>
      </c>
      <c r="BL40" s="340" t="str">
        <f t="shared" si="26"/>
        <v/>
      </c>
      <c r="BM40" s="340" t="str">
        <f t="shared" si="26"/>
        <v/>
      </c>
      <c r="BN40" s="340">
        <f t="shared" si="26"/>
        <v>6</v>
      </c>
      <c r="BO40" s="340">
        <f t="shared" si="26"/>
        <v>6</v>
      </c>
      <c r="BP40" s="340">
        <f t="shared" si="26"/>
        <v>6</v>
      </c>
      <c r="BQ40" s="340">
        <f t="shared" si="26"/>
        <v>6</v>
      </c>
      <c r="BR40" s="340">
        <f t="shared" si="26"/>
        <v>6</v>
      </c>
      <c r="BS40" s="340">
        <f t="shared" ref="BS40:CH40" si="27">IF(AND($Q40&lt;=BS$32,$S40&gt;=BS$32),$U40,"")</f>
        <v>6</v>
      </c>
      <c r="BT40" s="340">
        <f t="shared" si="27"/>
        <v>6</v>
      </c>
      <c r="BU40" s="340">
        <f t="shared" si="27"/>
        <v>6</v>
      </c>
      <c r="BV40" s="340">
        <f t="shared" si="27"/>
        <v>6</v>
      </c>
      <c r="BW40" s="340">
        <f t="shared" si="27"/>
        <v>6</v>
      </c>
      <c r="BX40" s="340">
        <f t="shared" si="27"/>
        <v>6</v>
      </c>
      <c r="BY40" s="340">
        <f t="shared" si="27"/>
        <v>6</v>
      </c>
      <c r="BZ40" s="340">
        <f t="shared" si="27"/>
        <v>6</v>
      </c>
      <c r="CA40" s="340">
        <f t="shared" si="27"/>
        <v>6</v>
      </c>
      <c r="CB40" s="340">
        <f t="shared" si="27"/>
        <v>6</v>
      </c>
      <c r="CC40" s="340">
        <f t="shared" si="27"/>
        <v>6</v>
      </c>
      <c r="CD40" s="340">
        <f t="shared" si="27"/>
        <v>6</v>
      </c>
      <c r="CE40" s="340" t="str">
        <f t="shared" si="27"/>
        <v/>
      </c>
      <c r="CF40" s="340" t="str">
        <f t="shared" si="27"/>
        <v/>
      </c>
      <c r="CG40" s="340" t="str">
        <f t="shared" si="27"/>
        <v/>
      </c>
      <c r="CH40" s="340" t="str">
        <f t="shared" si="27"/>
        <v/>
      </c>
      <c r="CI40" s="340" t="str">
        <f t="shared" ref="AM40:CI46" si="28">IF(AND($Q40&lt;=CI$32,$S40&gt;=CI$32),$U40,"")</f>
        <v/>
      </c>
      <c r="CJ40" s="340" t="str">
        <f t="shared" si="20"/>
        <v/>
      </c>
      <c r="CK40" s="340" t="str">
        <f t="shared" si="20"/>
        <v/>
      </c>
      <c r="CL40" s="340" t="str">
        <f t="shared" si="20"/>
        <v/>
      </c>
      <c r="CM40" s="340" t="str">
        <f t="shared" si="20"/>
        <v/>
      </c>
      <c r="CN40" s="340" t="str">
        <f t="shared" si="20"/>
        <v/>
      </c>
      <c r="CO40" s="340" t="str">
        <f t="shared" si="20"/>
        <v/>
      </c>
      <c r="CP40" s="340" t="str">
        <f t="shared" si="20"/>
        <v/>
      </c>
      <c r="CQ40" s="340" t="str">
        <f t="shared" si="20"/>
        <v/>
      </c>
      <c r="CR40" s="340" t="str">
        <f t="shared" si="20"/>
        <v/>
      </c>
      <c r="CS40" s="340" t="str">
        <f t="shared" si="20"/>
        <v/>
      </c>
      <c r="CT40" s="340" t="str">
        <f t="shared" si="20"/>
        <v/>
      </c>
      <c r="CU40" s="340" t="str">
        <f t="shared" si="20"/>
        <v/>
      </c>
      <c r="CV40" s="340" t="str">
        <f t="shared" si="20"/>
        <v/>
      </c>
      <c r="CW40" s="340" t="str">
        <f t="shared" ref="CW40:DE46" si="29">IF(AND($Q40&lt;=CW$32,$S40&gt;=CW$32),$U40,"")</f>
        <v/>
      </c>
      <c r="CX40" s="340" t="str">
        <f t="shared" si="29"/>
        <v/>
      </c>
      <c r="CY40" s="340" t="str">
        <f t="shared" si="29"/>
        <v/>
      </c>
      <c r="CZ40" s="340" t="str">
        <f t="shared" si="29"/>
        <v/>
      </c>
      <c r="DA40" s="340" t="str">
        <f t="shared" si="29"/>
        <v/>
      </c>
      <c r="DB40" s="340" t="str">
        <f t="shared" si="29"/>
        <v/>
      </c>
      <c r="DC40" s="340" t="str">
        <f t="shared" si="29"/>
        <v/>
      </c>
      <c r="DD40" s="340" t="str">
        <f t="shared" si="29"/>
        <v/>
      </c>
      <c r="DE40" s="340" t="str">
        <f t="shared" si="29"/>
        <v/>
      </c>
      <c r="DF40" s="340" t="str">
        <f t="shared" si="15"/>
        <v/>
      </c>
      <c r="DG40" s="340" t="str">
        <f t="shared" si="15"/>
        <v/>
      </c>
      <c r="DH40" s="340" t="str">
        <f t="shared" si="15"/>
        <v/>
      </c>
    </row>
    <row r="41" spans="1:112" x14ac:dyDescent="0.2">
      <c r="B41" s="304" t="str">
        <f>'FINAL TIMETABLE for indoor'!R12</f>
        <v>F09</v>
      </c>
      <c r="C41" s="312">
        <f>'FINAL TIMETABLE for indoor'!S12</f>
        <v>0.54166666666666663</v>
      </c>
      <c r="D41" s="305">
        <f t="shared" si="16"/>
        <v>1.7361111111111112E-2</v>
      </c>
      <c r="E41" s="305">
        <f>'FINAL TIMETABLE for indoor'!T12</f>
        <v>0.56805555555555542</v>
      </c>
      <c r="F41" s="305">
        <f>'FINAL TIMETABLE for indoor'!U12</f>
        <v>0.58541666666666659</v>
      </c>
      <c r="G41" s="329">
        <f>'FINAL TIMETABLE for indoor'!W12</f>
        <v>0.60416666666666663</v>
      </c>
      <c r="H41" s="361" t="str">
        <f>'FINAL TIMETABLE for indoor'!Z12</f>
        <v>U20W</v>
      </c>
      <c r="I41" s="308">
        <f>'FINAL TIMETABLE for indoor'!AA12</f>
        <v>11</v>
      </c>
      <c r="J41" s="331">
        <f>'FINAL TIMETABLE for indoor'!AB12</f>
        <v>6</v>
      </c>
      <c r="K41" s="362" t="str">
        <f>'FINAL TIMETABLE for indoor'!X12</f>
        <v>Long Jump</v>
      </c>
      <c r="L41" s="332" t="s">
        <v>1</v>
      </c>
      <c r="M41" s="333"/>
      <c r="N41" s="333"/>
      <c r="O41" s="334">
        <f t="shared" si="18"/>
        <v>22</v>
      </c>
      <c r="P41" s="335">
        <f>'FINAL TIMETABLE for indoor'!AC12</f>
        <v>1.5277777777777779E-2</v>
      </c>
      <c r="Q41" s="336">
        <f>'FINAL TIMETABLE for indoor'!V12</f>
        <v>0.5888888888888888</v>
      </c>
      <c r="R41" s="337">
        <f>'FINAL TIMETABLE for indoor'!AD12</f>
        <v>3.9583333333333331E-2</v>
      </c>
      <c r="S41" s="338">
        <f t="shared" si="24"/>
        <v>0.64374999999999993</v>
      </c>
      <c r="T41" s="325" t="s">
        <v>1835</v>
      </c>
      <c r="U41" s="325">
        <v>6</v>
      </c>
      <c r="V41" s="341"/>
      <c r="W41" s="340" t="str">
        <f t="shared" si="19"/>
        <v/>
      </c>
      <c r="X41" s="340" t="str">
        <f t="shared" si="19"/>
        <v/>
      </c>
      <c r="Y41" s="340" t="str">
        <f t="shared" si="19"/>
        <v/>
      </c>
      <c r="Z41" s="340" t="str">
        <f t="shared" si="19"/>
        <v/>
      </c>
      <c r="AA41" s="340" t="str">
        <f t="shared" si="19"/>
        <v/>
      </c>
      <c r="AB41" s="340" t="str">
        <f t="shared" si="19"/>
        <v/>
      </c>
      <c r="AC41" s="340" t="str">
        <f t="shared" si="19"/>
        <v/>
      </c>
      <c r="AD41" s="340" t="str">
        <f t="shared" si="19"/>
        <v/>
      </c>
      <c r="AE41" s="340" t="str">
        <f t="shared" si="19"/>
        <v/>
      </c>
      <c r="AF41" s="340" t="str">
        <f t="shared" si="19"/>
        <v/>
      </c>
      <c r="AG41" s="340" t="str">
        <f t="shared" si="19"/>
        <v/>
      </c>
      <c r="AH41" s="340" t="str">
        <f t="shared" si="19"/>
        <v/>
      </c>
      <c r="AI41" s="340" t="str">
        <f t="shared" si="19"/>
        <v/>
      </c>
      <c r="AJ41" s="340" t="str">
        <f t="shared" si="19"/>
        <v/>
      </c>
      <c r="AK41" s="340" t="str">
        <f t="shared" si="19"/>
        <v/>
      </c>
      <c r="AL41" s="340" t="str">
        <f t="shared" si="19"/>
        <v/>
      </c>
      <c r="AM41" s="340" t="str">
        <f t="shared" si="28"/>
        <v/>
      </c>
      <c r="AN41" s="340" t="str">
        <f t="shared" si="28"/>
        <v/>
      </c>
      <c r="AO41" s="340" t="str">
        <f t="shared" si="28"/>
        <v/>
      </c>
      <c r="AP41" s="340" t="str">
        <f t="shared" si="28"/>
        <v/>
      </c>
      <c r="AQ41" s="340" t="str">
        <f t="shared" si="28"/>
        <v/>
      </c>
      <c r="AR41" s="340" t="str">
        <f t="shared" si="28"/>
        <v/>
      </c>
      <c r="AS41" s="340" t="str">
        <f t="shared" si="28"/>
        <v/>
      </c>
      <c r="AT41" s="340" t="str">
        <f t="shared" si="28"/>
        <v/>
      </c>
      <c r="AU41" s="340" t="str">
        <f t="shared" si="28"/>
        <v/>
      </c>
      <c r="AV41" s="340" t="str">
        <f t="shared" si="28"/>
        <v/>
      </c>
      <c r="AW41" s="340" t="str">
        <f t="shared" si="28"/>
        <v/>
      </c>
      <c r="AX41" s="340" t="str">
        <f t="shared" si="28"/>
        <v/>
      </c>
      <c r="AY41" s="340" t="str">
        <f t="shared" si="28"/>
        <v/>
      </c>
      <c r="AZ41" s="340" t="str">
        <f t="shared" si="28"/>
        <v/>
      </c>
      <c r="BA41" s="340" t="str">
        <f t="shared" si="28"/>
        <v/>
      </c>
      <c r="BB41" s="340" t="str">
        <f t="shared" si="28"/>
        <v/>
      </c>
      <c r="BC41" s="340" t="str">
        <f t="shared" si="28"/>
        <v/>
      </c>
      <c r="BD41" s="340" t="str">
        <f t="shared" si="28"/>
        <v/>
      </c>
      <c r="BE41" s="340" t="str">
        <f t="shared" si="28"/>
        <v/>
      </c>
      <c r="BF41" s="340" t="str">
        <f t="shared" si="28"/>
        <v/>
      </c>
      <c r="BG41" s="340" t="str">
        <f t="shared" si="28"/>
        <v/>
      </c>
      <c r="BH41" s="340" t="str">
        <f t="shared" si="28"/>
        <v/>
      </c>
      <c r="BI41" s="340" t="str">
        <f t="shared" si="28"/>
        <v/>
      </c>
      <c r="BJ41" s="340" t="str">
        <f t="shared" si="28"/>
        <v/>
      </c>
      <c r="BK41" s="340" t="str">
        <f t="shared" si="28"/>
        <v/>
      </c>
      <c r="BL41" s="340" t="str">
        <f t="shared" si="28"/>
        <v/>
      </c>
      <c r="BM41" s="340" t="str">
        <f t="shared" si="28"/>
        <v/>
      </c>
      <c r="BN41" s="340">
        <f t="shared" si="28"/>
        <v>6</v>
      </c>
      <c r="BO41" s="340">
        <f t="shared" si="28"/>
        <v>6</v>
      </c>
      <c r="BP41" s="340">
        <f t="shared" si="28"/>
        <v>6</v>
      </c>
      <c r="BQ41" s="340">
        <f t="shared" si="28"/>
        <v>6</v>
      </c>
      <c r="BR41" s="340">
        <f t="shared" si="28"/>
        <v>6</v>
      </c>
      <c r="BS41" s="340">
        <f t="shared" si="28"/>
        <v>6</v>
      </c>
      <c r="BT41" s="340">
        <f t="shared" si="28"/>
        <v>6</v>
      </c>
      <c r="BU41" s="340">
        <f t="shared" si="28"/>
        <v>6</v>
      </c>
      <c r="BV41" s="340">
        <f t="shared" si="28"/>
        <v>6</v>
      </c>
      <c r="BW41" s="340">
        <f t="shared" si="28"/>
        <v>6</v>
      </c>
      <c r="BX41" s="340">
        <f t="shared" si="28"/>
        <v>6</v>
      </c>
      <c r="BY41" s="340">
        <f t="shared" si="28"/>
        <v>6</v>
      </c>
      <c r="BZ41" s="340">
        <f t="shared" si="28"/>
        <v>6</v>
      </c>
      <c r="CA41" s="340">
        <f t="shared" si="28"/>
        <v>6</v>
      </c>
      <c r="CB41" s="340">
        <f t="shared" si="28"/>
        <v>6</v>
      </c>
      <c r="CC41" s="340">
        <f t="shared" si="28"/>
        <v>6</v>
      </c>
      <c r="CD41" s="340" t="str">
        <f t="shared" si="28"/>
        <v/>
      </c>
      <c r="CE41" s="340" t="str">
        <f t="shared" si="28"/>
        <v/>
      </c>
      <c r="CF41" s="340" t="str">
        <f t="shared" si="28"/>
        <v/>
      </c>
      <c r="CG41" s="340" t="str">
        <f t="shared" si="28"/>
        <v/>
      </c>
      <c r="CH41" s="340" t="str">
        <f t="shared" si="28"/>
        <v/>
      </c>
      <c r="CI41" s="340" t="str">
        <f t="shared" si="28"/>
        <v/>
      </c>
      <c r="CJ41" s="340" t="str">
        <f t="shared" ref="CJ41:CY46" si="30">IF(AND($Q41&lt;=CJ$32,$S41&gt;=CJ$32),$U41,"")</f>
        <v/>
      </c>
      <c r="CK41" s="340" t="str">
        <f t="shared" si="30"/>
        <v/>
      </c>
      <c r="CL41" s="340" t="str">
        <f t="shared" si="30"/>
        <v/>
      </c>
      <c r="CM41" s="340" t="str">
        <f t="shared" si="30"/>
        <v/>
      </c>
      <c r="CN41" s="340" t="str">
        <f t="shared" si="30"/>
        <v/>
      </c>
      <c r="CO41" s="340" t="str">
        <f t="shared" si="30"/>
        <v/>
      </c>
      <c r="CP41" s="340" t="str">
        <f t="shared" si="30"/>
        <v/>
      </c>
      <c r="CQ41" s="340" t="str">
        <f t="shared" si="30"/>
        <v/>
      </c>
      <c r="CR41" s="340" t="str">
        <f t="shared" si="30"/>
        <v/>
      </c>
      <c r="CS41" s="340" t="str">
        <f t="shared" si="30"/>
        <v/>
      </c>
      <c r="CT41" s="340" t="str">
        <f t="shared" si="30"/>
        <v/>
      </c>
      <c r="CU41" s="340" t="str">
        <f t="shared" si="30"/>
        <v/>
      </c>
      <c r="CV41" s="340" t="str">
        <f t="shared" si="30"/>
        <v/>
      </c>
      <c r="CW41" s="340" t="str">
        <f t="shared" si="30"/>
        <v/>
      </c>
      <c r="CX41" s="340" t="str">
        <f t="shared" si="30"/>
        <v/>
      </c>
      <c r="CY41" s="340" t="str">
        <f t="shared" si="30"/>
        <v/>
      </c>
      <c r="CZ41" s="340" t="str">
        <f t="shared" si="29"/>
        <v/>
      </c>
      <c r="DA41" s="340" t="str">
        <f t="shared" si="29"/>
        <v/>
      </c>
      <c r="DB41" s="340" t="str">
        <f t="shared" si="29"/>
        <v/>
      </c>
      <c r="DC41" s="340" t="str">
        <f t="shared" si="29"/>
        <v/>
      </c>
      <c r="DD41" s="340" t="str">
        <f t="shared" si="29"/>
        <v/>
      </c>
      <c r="DE41" s="340" t="str">
        <f t="shared" si="29"/>
        <v/>
      </c>
      <c r="DF41" s="340" t="str">
        <f t="shared" si="15"/>
        <v/>
      </c>
      <c r="DG41" s="340" t="str">
        <f t="shared" si="15"/>
        <v/>
      </c>
      <c r="DH41" s="340" t="str">
        <f t="shared" si="15"/>
        <v/>
      </c>
    </row>
    <row r="42" spans="1:112" x14ac:dyDescent="0.2">
      <c r="B42" s="304" t="str">
        <f>'FINAL TIMETABLE for indoor'!R13</f>
        <v>F10</v>
      </c>
      <c r="C42" s="312">
        <f>'FINAL TIMETABLE for indoor'!S13</f>
        <v>0.55555555555555558</v>
      </c>
      <c r="D42" s="305">
        <f t="shared" si="16"/>
        <v>1.7361111111111112E-2</v>
      </c>
      <c r="E42" s="305">
        <f>'FINAL TIMETABLE for indoor'!T13</f>
        <v>0.57638888888888884</v>
      </c>
      <c r="F42" s="305">
        <f>'FINAL TIMETABLE for indoor'!U13</f>
        <v>0.59375</v>
      </c>
      <c r="G42" s="329">
        <f>'FINAL TIMETABLE for indoor'!W13</f>
        <v>0.61805555555555558</v>
      </c>
      <c r="H42" s="361" t="str">
        <f>'FINAL TIMETABLE for indoor'!Z13</f>
        <v>U20M</v>
      </c>
      <c r="I42" s="308">
        <f>'FINAL TIMETABLE for indoor'!AA13</f>
        <v>7</v>
      </c>
      <c r="J42" s="331">
        <f>'FINAL TIMETABLE for indoor'!AB13</f>
        <v>8</v>
      </c>
      <c r="K42" s="362" t="str">
        <f>'FINAL TIMETABLE for indoor'!X13</f>
        <v>High Jump</v>
      </c>
      <c r="L42" s="332" t="s">
        <v>1</v>
      </c>
      <c r="M42" s="333"/>
      <c r="N42" s="333"/>
      <c r="O42" s="334">
        <f t="shared" ref="O42:O43" si="31">SUM(I42*4)</f>
        <v>28</v>
      </c>
      <c r="P42" s="335">
        <f>'FINAL TIMETABLE for indoor'!AC13</f>
        <v>2.0833333333333332E-2</v>
      </c>
      <c r="Q42" s="336">
        <f>'FINAL TIMETABLE for indoor'!V13</f>
        <v>0.59722222222222221</v>
      </c>
      <c r="R42" s="337">
        <f>'FINAL TIMETABLE for indoor'!AD13</f>
        <v>5.8333333333333334E-2</v>
      </c>
      <c r="S42" s="338">
        <f t="shared" si="24"/>
        <v>0.67638888888888893</v>
      </c>
      <c r="T42" s="325" t="s">
        <v>1839</v>
      </c>
      <c r="U42" s="325">
        <v>3</v>
      </c>
      <c r="V42" s="341"/>
      <c r="W42" s="340" t="str">
        <f t="shared" si="19"/>
        <v/>
      </c>
      <c r="X42" s="340" t="str">
        <f t="shared" si="19"/>
        <v/>
      </c>
      <c r="Y42" s="340" t="str">
        <f t="shared" si="19"/>
        <v/>
      </c>
      <c r="Z42" s="340" t="str">
        <f t="shared" si="19"/>
        <v/>
      </c>
      <c r="AA42" s="340" t="str">
        <f t="shared" si="19"/>
        <v/>
      </c>
      <c r="AB42" s="340" t="str">
        <f t="shared" si="19"/>
        <v/>
      </c>
      <c r="AC42" s="340" t="str">
        <f t="shared" si="19"/>
        <v/>
      </c>
      <c r="AD42" s="340" t="str">
        <f t="shared" si="19"/>
        <v/>
      </c>
      <c r="AE42" s="340" t="str">
        <f t="shared" si="19"/>
        <v/>
      </c>
      <c r="AF42" s="340" t="str">
        <f t="shared" si="19"/>
        <v/>
      </c>
      <c r="AG42" s="340" t="str">
        <f t="shared" si="19"/>
        <v/>
      </c>
      <c r="AH42" s="340" t="str">
        <f t="shared" si="19"/>
        <v/>
      </c>
      <c r="AI42" s="340" t="str">
        <f t="shared" si="19"/>
        <v/>
      </c>
      <c r="AJ42" s="340" t="str">
        <f t="shared" si="19"/>
        <v/>
      </c>
      <c r="AK42" s="340" t="str">
        <f t="shared" si="19"/>
        <v/>
      </c>
      <c r="AL42" s="340" t="str">
        <f t="shared" si="19"/>
        <v/>
      </c>
      <c r="AM42" s="340" t="str">
        <f t="shared" si="28"/>
        <v/>
      </c>
      <c r="AN42" s="340" t="str">
        <f t="shared" si="28"/>
        <v/>
      </c>
      <c r="AO42" s="340" t="str">
        <f t="shared" si="28"/>
        <v/>
      </c>
      <c r="AP42" s="340" t="str">
        <f t="shared" si="28"/>
        <v/>
      </c>
      <c r="AQ42" s="340" t="str">
        <f t="shared" si="28"/>
        <v/>
      </c>
      <c r="AR42" s="340" t="str">
        <f t="shared" si="28"/>
        <v/>
      </c>
      <c r="AS42" s="340" t="str">
        <f t="shared" si="28"/>
        <v/>
      </c>
      <c r="AT42" s="340" t="str">
        <f t="shared" si="28"/>
        <v/>
      </c>
      <c r="AU42" s="340" t="str">
        <f t="shared" si="28"/>
        <v/>
      </c>
      <c r="AV42" s="340" t="str">
        <f t="shared" si="28"/>
        <v/>
      </c>
      <c r="AW42" s="340" t="str">
        <f t="shared" si="28"/>
        <v/>
      </c>
      <c r="AX42" s="340" t="str">
        <f t="shared" si="28"/>
        <v/>
      </c>
      <c r="AY42" s="340" t="str">
        <f t="shared" si="28"/>
        <v/>
      </c>
      <c r="AZ42" s="340" t="str">
        <f t="shared" si="28"/>
        <v/>
      </c>
      <c r="BA42" s="340" t="str">
        <f t="shared" si="28"/>
        <v/>
      </c>
      <c r="BB42" s="340" t="str">
        <f t="shared" si="28"/>
        <v/>
      </c>
      <c r="BC42" s="340" t="str">
        <f t="shared" si="28"/>
        <v/>
      </c>
      <c r="BD42" s="340" t="str">
        <f t="shared" si="28"/>
        <v/>
      </c>
      <c r="BE42" s="340" t="str">
        <f t="shared" si="28"/>
        <v/>
      </c>
      <c r="BF42" s="340" t="str">
        <f t="shared" si="28"/>
        <v/>
      </c>
      <c r="BG42" s="340" t="str">
        <f t="shared" si="28"/>
        <v/>
      </c>
      <c r="BH42" s="340" t="str">
        <f t="shared" si="28"/>
        <v/>
      </c>
      <c r="BI42" s="340" t="str">
        <f t="shared" si="28"/>
        <v/>
      </c>
      <c r="BJ42" s="340" t="str">
        <f t="shared" si="28"/>
        <v/>
      </c>
      <c r="BK42" s="340" t="str">
        <f t="shared" si="28"/>
        <v/>
      </c>
      <c r="BL42" s="340" t="str">
        <f t="shared" si="28"/>
        <v/>
      </c>
      <c r="BM42" s="340" t="str">
        <f t="shared" si="28"/>
        <v/>
      </c>
      <c r="BN42" s="340" t="str">
        <f t="shared" si="28"/>
        <v/>
      </c>
      <c r="BO42" s="340" t="str">
        <f t="shared" si="28"/>
        <v/>
      </c>
      <c r="BP42" s="340">
        <f t="shared" si="28"/>
        <v>3</v>
      </c>
      <c r="BQ42" s="340">
        <f t="shared" si="28"/>
        <v>3</v>
      </c>
      <c r="BR42" s="340">
        <f t="shared" si="28"/>
        <v>3</v>
      </c>
      <c r="BS42" s="340">
        <f t="shared" si="28"/>
        <v>3</v>
      </c>
      <c r="BT42" s="340">
        <f t="shared" si="28"/>
        <v>3</v>
      </c>
      <c r="BU42" s="340">
        <f t="shared" si="28"/>
        <v>3</v>
      </c>
      <c r="BV42" s="340">
        <f t="shared" si="28"/>
        <v>3</v>
      </c>
      <c r="BW42" s="340">
        <f t="shared" si="28"/>
        <v>3</v>
      </c>
      <c r="BX42" s="340">
        <f t="shared" si="28"/>
        <v>3</v>
      </c>
      <c r="BY42" s="340">
        <f t="shared" si="28"/>
        <v>3</v>
      </c>
      <c r="BZ42" s="340">
        <f t="shared" si="28"/>
        <v>3</v>
      </c>
      <c r="CA42" s="340">
        <f t="shared" si="28"/>
        <v>3</v>
      </c>
      <c r="CB42" s="340">
        <f t="shared" si="28"/>
        <v>3</v>
      </c>
      <c r="CC42" s="340">
        <f t="shared" si="28"/>
        <v>3</v>
      </c>
      <c r="CD42" s="340">
        <f t="shared" si="28"/>
        <v>3</v>
      </c>
      <c r="CE42" s="340">
        <f t="shared" si="28"/>
        <v>3</v>
      </c>
      <c r="CF42" s="340">
        <f t="shared" si="28"/>
        <v>3</v>
      </c>
      <c r="CG42" s="340">
        <f t="shared" si="28"/>
        <v>3</v>
      </c>
      <c r="CH42" s="340">
        <f t="shared" si="28"/>
        <v>3</v>
      </c>
      <c r="CI42" s="340">
        <f t="shared" si="28"/>
        <v>3</v>
      </c>
      <c r="CJ42" s="340">
        <f t="shared" si="30"/>
        <v>3</v>
      </c>
      <c r="CK42" s="340">
        <f t="shared" si="30"/>
        <v>3</v>
      </c>
      <c r="CL42" s="340">
        <f t="shared" si="30"/>
        <v>3</v>
      </c>
      <c r="CM42" s="340" t="str">
        <f t="shared" si="30"/>
        <v/>
      </c>
      <c r="CN42" s="340" t="str">
        <f t="shared" si="30"/>
        <v/>
      </c>
      <c r="CO42" s="340" t="str">
        <f t="shared" si="30"/>
        <v/>
      </c>
      <c r="CP42" s="340" t="str">
        <f t="shared" si="30"/>
        <v/>
      </c>
      <c r="CQ42" s="340" t="str">
        <f t="shared" si="30"/>
        <v/>
      </c>
      <c r="CR42" s="340" t="str">
        <f t="shared" si="30"/>
        <v/>
      </c>
      <c r="CS42" s="340" t="str">
        <f t="shared" si="30"/>
        <v/>
      </c>
      <c r="CT42" s="340" t="str">
        <f t="shared" si="30"/>
        <v/>
      </c>
      <c r="CU42" s="340" t="str">
        <f t="shared" si="30"/>
        <v/>
      </c>
      <c r="CV42" s="340" t="str">
        <f t="shared" si="30"/>
        <v/>
      </c>
      <c r="CW42" s="340" t="str">
        <f t="shared" si="30"/>
        <v/>
      </c>
      <c r="CX42" s="340" t="str">
        <f t="shared" si="30"/>
        <v/>
      </c>
      <c r="CY42" s="340" t="str">
        <f t="shared" si="30"/>
        <v/>
      </c>
      <c r="CZ42" s="340" t="str">
        <f t="shared" si="29"/>
        <v/>
      </c>
      <c r="DA42" s="340" t="str">
        <f t="shared" si="29"/>
        <v/>
      </c>
      <c r="DB42" s="340" t="str">
        <f t="shared" si="29"/>
        <v/>
      </c>
      <c r="DC42" s="340" t="str">
        <f t="shared" si="29"/>
        <v/>
      </c>
      <c r="DD42" s="340" t="str">
        <f t="shared" si="29"/>
        <v/>
      </c>
      <c r="DE42" s="340" t="str">
        <f t="shared" si="29"/>
        <v/>
      </c>
      <c r="DF42" s="340" t="str">
        <f t="shared" si="15"/>
        <v/>
      </c>
      <c r="DG42" s="340" t="str">
        <f t="shared" si="15"/>
        <v/>
      </c>
      <c r="DH42" s="340" t="str">
        <f t="shared" si="15"/>
        <v/>
      </c>
    </row>
    <row r="43" spans="1:112" x14ac:dyDescent="0.2">
      <c r="B43" s="304" t="str">
        <f>'FINAL TIMETABLE for indoor'!R14</f>
        <v>F11</v>
      </c>
      <c r="C43" s="312">
        <f>'FINAL TIMETABLE for indoor'!S14</f>
        <v>0.57638888888888895</v>
      </c>
      <c r="D43" s="305">
        <f t="shared" si="16"/>
        <v>1.7361111111111112E-2</v>
      </c>
      <c r="E43" s="305">
        <f>'FINAL TIMETABLE for indoor'!T14</f>
        <v>0.59722222222222221</v>
      </c>
      <c r="F43" s="305">
        <f>'FINAL TIMETABLE for indoor'!U14</f>
        <v>0.61458333333333337</v>
      </c>
      <c r="G43" s="329">
        <f>'FINAL TIMETABLE for indoor'!W14</f>
        <v>0.63888888888888895</v>
      </c>
      <c r="H43" s="361" t="str">
        <f>'FINAL TIMETABLE for indoor'!Z14</f>
        <v>U17M</v>
      </c>
      <c r="I43" s="308">
        <f>'FINAL TIMETABLE for indoor'!AA14</f>
        <v>6</v>
      </c>
      <c r="J43" s="331">
        <f>'FINAL TIMETABLE for indoor'!AB14</f>
        <v>8</v>
      </c>
      <c r="K43" s="362" t="str">
        <f>'FINAL TIMETABLE for indoor'!X14</f>
        <v>High Jump</v>
      </c>
      <c r="L43" s="332" t="s">
        <v>1</v>
      </c>
      <c r="M43" s="333"/>
      <c r="N43" s="333"/>
      <c r="O43" s="334">
        <f t="shared" si="31"/>
        <v>24</v>
      </c>
      <c r="P43" s="335">
        <f>'FINAL TIMETABLE for indoor'!AC14</f>
        <v>2.0833333333333332E-2</v>
      </c>
      <c r="Q43" s="336">
        <f>'FINAL TIMETABLE for indoor'!V14</f>
        <v>0.61805555555555558</v>
      </c>
      <c r="R43" s="337">
        <f>'FINAL TIMETABLE for indoor'!AD14</f>
        <v>0.05</v>
      </c>
      <c r="S43" s="338">
        <f t="shared" ref="S43:S45" si="32">SUM(G43+R43)</f>
        <v>0.68888888888888899</v>
      </c>
      <c r="T43" s="325" t="s">
        <v>1840</v>
      </c>
      <c r="U43" s="325">
        <v>3</v>
      </c>
      <c r="V43" s="341"/>
      <c r="W43" s="340" t="str">
        <f t="shared" si="19"/>
        <v/>
      </c>
      <c r="X43" s="340" t="str">
        <f t="shared" si="19"/>
        <v/>
      </c>
      <c r="Y43" s="340" t="str">
        <f t="shared" si="19"/>
        <v/>
      </c>
      <c r="Z43" s="340" t="str">
        <f t="shared" si="19"/>
        <v/>
      </c>
      <c r="AA43" s="340" t="str">
        <f t="shared" si="19"/>
        <v/>
      </c>
      <c r="AB43" s="340" t="str">
        <f t="shared" si="19"/>
        <v/>
      </c>
      <c r="AC43" s="340" t="str">
        <f t="shared" si="19"/>
        <v/>
      </c>
      <c r="AD43" s="340" t="str">
        <f t="shared" si="19"/>
        <v/>
      </c>
      <c r="AE43" s="340" t="str">
        <f t="shared" si="19"/>
        <v/>
      </c>
      <c r="AF43" s="340" t="str">
        <f t="shared" si="19"/>
        <v/>
      </c>
      <c r="AG43" s="340" t="str">
        <f t="shared" si="19"/>
        <v/>
      </c>
      <c r="AH43" s="340" t="str">
        <f t="shared" si="19"/>
        <v/>
      </c>
      <c r="AI43" s="340" t="str">
        <f t="shared" si="19"/>
        <v/>
      </c>
      <c r="AJ43" s="340" t="str">
        <f t="shared" si="19"/>
        <v/>
      </c>
      <c r="AK43" s="340" t="str">
        <f t="shared" si="19"/>
        <v/>
      </c>
      <c r="AL43" s="340" t="str">
        <f t="shared" si="19"/>
        <v/>
      </c>
      <c r="AM43" s="340" t="str">
        <f t="shared" si="28"/>
        <v/>
      </c>
      <c r="AN43" s="340" t="str">
        <f t="shared" si="28"/>
        <v/>
      </c>
      <c r="AO43" s="340" t="str">
        <f t="shared" si="28"/>
        <v/>
      </c>
      <c r="AP43" s="340" t="str">
        <f t="shared" si="28"/>
        <v/>
      </c>
      <c r="AQ43" s="340" t="str">
        <f t="shared" si="28"/>
        <v/>
      </c>
      <c r="AR43" s="340" t="str">
        <f t="shared" si="28"/>
        <v/>
      </c>
      <c r="AS43" s="340" t="str">
        <f t="shared" si="28"/>
        <v/>
      </c>
      <c r="AT43" s="340" t="str">
        <f t="shared" si="28"/>
        <v/>
      </c>
      <c r="AU43" s="340" t="str">
        <f t="shared" si="28"/>
        <v/>
      </c>
      <c r="AV43" s="340" t="str">
        <f t="shared" si="28"/>
        <v/>
      </c>
      <c r="AW43" s="340" t="str">
        <f t="shared" si="28"/>
        <v/>
      </c>
      <c r="AX43" s="340" t="str">
        <f t="shared" si="28"/>
        <v/>
      </c>
      <c r="AY43" s="340" t="str">
        <f t="shared" si="28"/>
        <v/>
      </c>
      <c r="AZ43" s="340" t="str">
        <f t="shared" si="28"/>
        <v/>
      </c>
      <c r="BA43" s="340" t="str">
        <f t="shared" si="28"/>
        <v/>
      </c>
      <c r="BB43" s="340" t="str">
        <f t="shared" si="28"/>
        <v/>
      </c>
      <c r="BC43" s="340" t="str">
        <f t="shared" si="28"/>
        <v/>
      </c>
      <c r="BD43" s="340" t="str">
        <f t="shared" si="28"/>
        <v/>
      </c>
      <c r="BE43" s="340" t="str">
        <f t="shared" si="28"/>
        <v/>
      </c>
      <c r="BF43" s="340" t="str">
        <f t="shared" si="28"/>
        <v/>
      </c>
      <c r="BG43" s="340" t="str">
        <f t="shared" si="28"/>
        <v/>
      </c>
      <c r="BH43" s="340" t="str">
        <f t="shared" si="28"/>
        <v/>
      </c>
      <c r="BI43" s="340" t="str">
        <f t="shared" si="28"/>
        <v/>
      </c>
      <c r="BJ43" s="340" t="str">
        <f t="shared" si="28"/>
        <v/>
      </c>
      <c r="BK43" s="340" t="str">
        <f t="shared" si="28"/>
        <v/>
      </c>
      <c r="BL43" s="340" t="str">
        <f t="shared" si="28"/>
        <v/>
      </c>
      <c r="BM43" s="340" t="str">
        <f t="shared" si="28"/>
        <v/>
      </c>
      <c r="BN43" s="340" t="str">
        <f t="shared" si="28"/>
        <v/>
      </c>
      <c r="BO43" s="340" t="str">
        <f t="shared" si="28"/>
        <v/>
      </c>
      <c r="BP43" s="340" t="str">
        <f t="shared" si="28"/>
        <v/>
      </c>
      <c r="BQ43" s="340" t="str">
        <f t="shared" si="28"/>
        <v/>
      </c>
      <c r="BR43" s="340" t="str">
        <f t="shared" si="28"/>
        <v/>
      </c>
      <c r="BS43" s="340" t="str">
        <f t="shared" si="28"/>
        <v/>
      </c>
      <c r="BT43" s="340" t="str">
        <f t="shared" si="28"/>
        <v/>
      </c>
      <c r="BU43" s="340" t="str">
        <f t="shared" si="28"/>
        <v/>
      </c>
      <c r="BV43" s="340" t="str">
        <f t="shared" si="28"/>
        <v/>
      </c>
      <c r="BW43" s="340">
        <f t="shared" si="28"/>
        <v>3</v>
      </c>
      <c r="BX43" s="340">
        <f t="shared" si="28"/>
        <v>3</v>
      </c>
      <c r="BY43" s="340">
        <f t="shared" si="28"/>
        <v>3</v>
      </c>
      <c r="BZ43" s="340">
        <f t="shared" si="28"/>
        <v>3</v>
      </c>
      <c r="CA43" s="340">
        <f t="shared" si="28"/>
        <v>3</v>
      </c>
      <c r="CB43" s="340">
        <f t="shared" si="28"/>
        <v>3</v>
      </c>
      <c r="CC43" s="340">
        <f t="shared" si="28"/>
        <v>3</v>
      </c>
      <c r="CD43" s="340">
        <f t="shared" si="28"/>
        <v>3</v>
      </c>
      <c r="CE43" s="340">
        <f t="shared" si="28"/>
        <v>3</v>
      </c>
      <c r="CF43" s="340">
        <f t="shared" si="28"/>
        <v>3</v>
      </c>
      <c r="CG43" s="340">
        <f t="shared" si="28"/>
        <v>3</v>
      </c>
      <c r="CH43" s="340">
        <f t="shared" si="28"/>
        <v>3</v>
      </c>
      <c r="CI43" s="340">
        <f t="shared" si="28"/>
        <v>3</v>
      </c>
      <c r="CJ43" s="340">
        <f t="shared" si="30"/>
        <v>3</v>
      </c>
      <c r="CK43" s="340">
        <f t="shared" si="30"/>
        <v>3</v>
      </c>
      <c r="CL43" s="340">
        <f t="shared" si="30"/>
        <v>3</v>
      </c>
      <c r="CM43" s="340">
        <f t="shared" si="30"/>
        <v>3</v>
      </c>
      <c r="CN43" s="340">
        <f t="shared" si="30"/>
        <v>3</v>
      </c>
      <c r="CO43" s="340">
        <f t="shared" si="30"/>
        <v>3</v>
      </c>
      <c r="CP43" s="340">
        <f t="shared" si="30"/>
        <v>3</v>
      </c>
      <c r="CQ43" s="340" t="str">
        <f t="shared" si="30"/>
        <v/>
      </c>
      <c r="CR43" s="340" t="str">
        <f t="shared" si="30"/>
        <v/>
      </c>
      <c r="CS43" s="340" t="str">
        <f t="shared" si="30"/>
        <v/>
      </c>
      <c r="CT43" s="340" t="str">
        <f t="shared" si="30"/>
        <v/>
      </c>
      <c r="CU43" s="340" t="str">
        <f t="shared" si="30"/>
        <v/>
      </c>
      <c r="CV43" s="340" t="str">
        <f t="shared" si="30"/>
        <v/>
      </c>
      <c r="CW43" s="340" t="str">
        <f t="shared" si="30"/>
        <v/>
      </c>
      <c r="CX43" s="340" t="str">
        <f t="shared" si="30"/>
        <v/>
      </c>
      <c r="CY43" s="340" t="str">
        <f t="shared" si="30"/>
        <v/>
      </c>
      <c r="CZ43" s="340" t="str">
        <f t="shared" si="29"/>
        <v/>
      </c>
      <c r="DA43" s="340" t="str">
        <f t="shared" si="29"/>
        <v/>
      </c>
      <c r="DB43" s="340" t="str">
        <f t="shared" si="29"/>
        <v/>
      </c>
      <c r="DC43" s="340" t="str">
        <f t="shared" si="29"/>
        <v/>
      </c>
      <c r="DD43" s="340" t="str">
        <f t="shared" si="29"/>
        <v/>
      </c>
      <c r="DE43" s="340" t="str">
        <f t="shared" si="29"/>
        <v/>
      </c>
      <c r="DF43" s="340" t="str">
        <f t="shared" si="15"/>
        <v/>
      </c>
      <c r="DG43" s="340" t="str">
        <f t="shared" si="15"/>
        <v/>
      </c>
      <c r="DH43" s="340" t="str">
        <f t="shared" si="15"/>
        <v/>
      </c>
    </row>
    <row r="44" spans="1:112" x14ac:dyDescent="0.2">
      <c r="B44" s="304" t="str">
        <f>'FINAL TIMETABLE for indoor'!R15</f>
        <v>F12</v>
      </c>
      <c r="C44" s="312">
        <f>'FINAL TIMETABLE for indoor'!S15</f>
        <v>0.59722222222222221</v>
      </c>
      <c r="D44" s="305">
        <f t="shared" si="16"/>
        <v>1.7361111111111112E-2</v>
      </c>
      <c r="E44" s="305">
        <f>'FINAL TIMETABLE for indoor'!T15</f>
        <v>0.61805555555555547</v>
      </c>
      <c r="F44" s="305">
        <f>'FINAL TIMETABLE for indoor'!U15</f>
        <v>0.63541666666666663</v>
      </c>
      <c r="G44" s="329">
        <f>'FINAL TIMETABLE for indoor'!W15</f>
        <v>0.65972222222222221</v>
      </c>
      <c r="H44" s="361" t="str">
        <f>'FINAL TIMETABLE for indoor'!Z15</f>
        <v>U13G</v>
      </c>
      <c r="I44" s="308">
        <f>'FINAL TIMETABLE for indoor'!AA15</f>
        <v>11</v>
      </c>
      <c r="J44" s="331">
        <f>'FINAL TIMETABLE for indoor'!AB15</f>
        <v>3</v>
      </c>
      <c r="K44" s="362" t="str">
        <f>'FINAL TIMETABLE for indoor'!X15</f>
        <v>Long Jump</v>
      </c>
      <c r="L44" s="332" t="s">
        <v>1</v>
      </c>
      <c r="M44" s="333"/>
      <c r="N44" s="333"/>
      <c r="O44" s="334">
        <f t="shared" ref="O44" si="33">SUM(I44*2)</f>
        <v>22</v>
      </c>
      <c r="P44" s="335">
        <f>'FINAL TIMETABLE for indoor'!AC15</f>
        <v>1.5277777777777779E-2</v>
      </c>
      <c r="Q44" s="336">
        <f>'FINAL TIMETABLE for indoor'!V15</f>
        <v>0.63888888888888884</v>
      </c>
      <c r="R44" s="337">
        <f>'FINAL TIMETABLE for indoor'!AD15</f>
        <v>2.2916666666666669E-2</v>
      </c>
      <c r="S44" s="338">
        <f t="shared" si="32"/>
        <v>0.68263888888888891</v>
      </c>
      <c r="T44" s="325" t="s">
        <v>1848</v>
      </c>
      <c r="U44" s="325">
        <v>6</v>
      </c>
      <c r="V44" s="341"/>
      <c r="W44" s="340" t="str">
        <f t="shared" si="19"/>
        <v/>
      </c>
      <c r="X44" s="340" t="str">
        <f t="shared" si="19"/>
        <v/>
      </c>
      <c r="Y44" s="340" t="str">
        <f t="shared" si="19"/>
        <v/>
      </c>
      <c r="Z44" s="340" t="str">
        <f t="shared" si="19"/>
        <v/>
      </c>
      <c r="AA44" s="340" t="str">
        <f t="shared" si="19"/>
        <v/>
      </c>
      <c r="AB44" s="340" t="str">
        <f t="shared" si="19"/>
        <v/>
      </c>
      <c r="AC44" s="340" t="str">
        <f t="shared" si="19"/>
        <v/>
      </c>
      <c r="AD44" s="340" t="str">
        <f t="shared" si="19"/>
        <v/>
      </c>
      <c r="AE44" s="340" t="str">
        <f t="shared" si="19"/>
        <v/>
      </c>
      <c r="AF44" s="340" t="str">
        <f t="shared" si="19"/>
        <v/>
      </c>
      <c r="AG44" s="340" t="str">
        <f t="shared" si="19"/>
        <v/>
      </c>
      <c r="AH44" s="340" t="str">
        <f t="shared" si="19"/>
        <v/>
      </c>
      <c r="AI44" s="340" t="str">
        <f t="shared" si="19"/>
        <v/>
      </c>
      <c r="AJ44" s="340" t="str">
        <f t="shared" si="19"/>
        <v/>
      </c>
      <c r="AK44" s="340" t="str">
        <f t="shared" si="19"/>
        <v/>
      </c>
      <c r="AL44" s="340" t="str">
        <f t="shared" si="19"/>
        <v/>
      </c>
      <c r="AM44" s="340" t="str">
        <f t="shared" si="28"/>
        <v/>
      </c>
      <c r="AN44" s="340" t="str">
        <f t="shared" si="28"/>
        <v/>
      </c>
      <c r="AO44" s="340" t="str">
        <f t="shared" si="28"/>
        <v/>
      </c>
      <c r="AP44" s="340" t="str">
        <f t="shared" si="28"/>
        <v/>
      </c>
      <c r="AQ44" s="340" t="str">
        <f t="shared" si="28"/>
        <v/>
      </c>
      <c r="AR44" s="340" t="str">
        <f t="shared" si="28"/>
        <v/>
      </c>
      <c r="AS44" s="340" t="str">
        <f t="shared" si="28"/>
        <v/>
      </c>
      <c r="AT44" s="340" t="str">
        <f t="shared" si="28"/>
        <v/>
      </c>
      <c r="AU44" s="340" t="str">
        <f t="shared" si="28"/>
        <v/>
      </c>
      <c r="AV44" s="340" t="str">
        <f t="shared" si="28"/>
        <v/>
      </c>
      <c r="AW44" s="340" t="str">
        <f t="shared" si="28"/>
        <v/>
      </c>
      <c r="AX44" s="340" t="str">
        <f t="shared" si="28"/>
        <v/>
      </c>
      <c r="AY44" s="340" t="str">
        <f t="shared" si="28"/>
        <v/>
      </c>
      <c r="AZ44" s="340" t="str">
        <f t="shared" si="28"/>
        <v/>
      </c>
      <c r="BA44" s="340" t="str">
        <f t="shared" si="28"/>
        <v/>
      </c>
      <c r="BB44" s="340" t="str">
        <f t="shared" si="28"/>
        <v/>
      </c>
      <c r="BC44" s="340" t="str">
        <f t="shared" si="28"/>
        <v/>
      </c>
      <c r="BD44" s="340" t="str">
        <f t="shared" si="28"/>
        <v/>
      </c>
      <c r="BE44" s="340" t="str">
        <f t="shared" si="28"/>
        <v/>
      </c>
      <c r="BF44" s="340" t="str">
        <f t="shared" si="28"/>
        <v/>
      </c>
      <c r="BG44" s="340" t="str">
        <f t="shared" si="28"/>
        <v/>
      </c>
      <c r="BH44" s="340" t="str">
        <f t="shared" si="28"/>
        <v/>
      </c>
      <c r="BI44" s="340" t="str">
        <f t="shared" si="28"/>
        <v/>
      </c>
      <c r="BJ44" s="340" t="str">
        <f t="shared" si="28"/>
        <v/>
      </c>
      <c r="BK44" s="340" t="str">
        <f t="shared" si="28"/>
        <v/>
      </c>
      <c r="BL44" s="340" t="str">
        <f t="shared" si="28"/>
        <v/>
      </c>
      <c r="BM44" s="340" t="str">
        <f t="shared" si="28"/>
        <v/>
      </c>
      <c r="BN44" s="340" t="str">
        <f t="shared" si="28"/>
        <v/>
      </c>
      <c r="BO44" s="340" t="str">
        <f t="shared" si="28"/>
        <v/>
      </c>
      <c r="BP44" s="340" t="str">
        <f t="shared" si="28"/>
        <v/>
      </c>
      <c r="BQ44" s="340" t="str">
        <f t="shared" si="28"/>
        <v/>
      </c>
      <c r="BR44" s="340" t="str">
        <f t="shared" si="28"/>
        <v/>
      </c>
      <c r="BS44" s="340" t="str">
        <f t="shared" si="28"/>
        <v/>
      </c>
      <c r="BT44" s="340" t="str">
        <f t="shared" si="28"/>
        <v/>
      </c>
      <c r="BU44" s="340" t="str">
        <f t="shared" si="28"/>
        <v/>
      </c>
      <c r="BV44" s="340" t="str">
        <f t="shared" si="28"/>
        <v/>
      </c>
      <c r="BW44" s="340" t="str">
        <f t="shared" si="28"/>
        <v/>
      </c>
      <c r="BX44" s="340" t="str">
        <f t="shared" si="28"/>
        <v/>
      </c>
      <c r="BY44" s="340" t="str">
        <f t="shared" si="28"/>
        <v/>
      </c>
      <c r="BZ44" s="340" t="str">
        <f t="shared" si="28"/>
        <v/>
      </c>
      <c r="CA44" s="340" t="str">
        <f t="shared" si="28"/>
        <v/>
      </c>
      <c r="CB44" s="340" t="str">
        <f t="shared" si="28"/>
        <v/>
      </c>
      <c r="CC44" s="340">
        <f t="shared" si="28"/>
        <v>6</v>
      </c>
      <c r="CD44" s="340">
        <f t="shared" si="28"/>
        <v>6</v>
      </c>
      <c r="CE44" s="340">
        <f t="shared" si="28"/>
        <v>6</v>
      </c>
      <c r="CF44" s="340">
        <f t="shared" si="28"/>
        <v>6</v>
      </c>
      <c r="CG44" s="340">
        <f t="shared" si="28"/>
        <v>6</v>
      </c>
      <c r="CH44" s="340">
        <f t="shared" si="28"/>
        <v>6</v>
      </c>
      <c r="CI44" s="340">
        <f t="shared" si="28"/>
        <v>6</v>
      </c>
      <c r="CJ44" s="340">
        <f t="shared" si="30"/>
        <v>6</v>
      </c>
      <c r="CK44" s="340">
        <f t="shared" si="30"/>
        <v>6</v>
      </c>
      <c r="CL44" s="340">
        <f t="shared" si="30"/>
        <v>6</v>
      </c>
      <c r="CM44" s="340">
        <f t="shared" si="30"/>
        <v>6</v>
      </c>
      <c r="CN44" s="340">
        <f t="shared" si="30"/>
        <v>6</v>
      </c>
      <c r="CO44" s="340" t="str">
        <f t="shared" si="30"/>
        <v/>
      </c>
      <c r="CP44" s="340" t="str">
        <f t="shared" si="30"/>
        <v/>
      </c>
      <c r="CQ44" s="340" t="str">
        <f t="shared" si="30"/>
        <v/>
      </c>
      <c r="CR44" s="340" t="str">
        <f t="shared" si="30"/>
        <v/>
      </c>
      <c r="CS44" s="340" t="str">
        <f t="shared" si="30"/>
        <v/>
      </c>
      <c r="CT44" s="340" t="str">
        <f t="shared" si="30"/>
        <v/>
      </c>
      <c r="CU44" s="340" t="str">
        <f t="shared" si="30"/>
        <v/>
      </c>
      <c r="CV44" s="340" t="str">
        <f t="shared" si="30"/>
        <v/>
      </c>
      <c r="CW44" s="340" t="str">
        <f t="shared" si="30"/>
        <v/>
      </c>
      <c r="CX44" s="340" t="str">
        <f t="shared" si="30"/>
        <v/>
      </c>
      <c r="CY44" s="340" t="str">
        <f t="shared" si="30"/>
        <v/>
      </c>
      <c r="CZ44" s="340" t="str">
        <f t="shared" si="29"/>
        <v/>
      </c>
      <c r="DA44" s="340" t="str">
        <f t="shared" si="29"/>
        <v/>
      </c>
      <c r="DB44" s="340" t="str">
        <f t="shared" si="29"/>
        <v/>
      </c>
      <c r="DC44" s="340" t="str">
        <f t="shared" si="29"/>
        <v/>
      </c>
      <c r="DD44" s="340" t="str">
        <f t="shared" si="29"/>
        <v/>
      </c>
      <c r="DE44" s="340" t="str">
        <f t="shared" si="29"/>
        <v/>
      </c>
      <c r="DF44" s="340" t="str">
        <f t="shared" si="15"/>
        <v/>
      </c>
      <c r="DG44" s="340" t="str">
        <f t="shared" si="15"/>
        <v/>
      </c>
      <c r="DH44" s="340" t="str">
        <f t="shared" si="15"/>
        <v/>
      </c>
    </row>
    <row r="45" spans="1:112" x14ac:dyDescent="0.2">
      <c r="B45" s="304" t="str">
        <f>'FINAL TIMETABLE for indoor'!R16</f>
        <v>F13</v>
      </c>
      <c r="C45" s="312">
        <f>'FINAL TIMETABLE for indoor'!S16</f>
        <v>0.59722222222222221</v>
      </c>
      <c r="D45" s="305">
        <f t="shared" si="16"/>
        <v>1.7361111111111112E-2</v>
      </c>
      <c r="E45" s="305">
        <f>'FINAL TIMETABLE for indoor'!T16</f>
        <v>0.61805555555555547</v>
      </c>
      <c r="F45" s="305">
        <f>'FINAL TIMETABLE for indoor'!U16</f>
        <v>0.63541666666666663</v>
      </c>
      <c r="G45" s="329">
        <f>'FINAL TIMETABLE for indoor'!W16</f>
        <v>0.65972222222222221</v>
      </c>
      <c r="H45" s="361" t="str">
        <f>'FINAL TIMETABLE for indoor'!Z16</f>
        <v>U20W</v>
      </c>
      <c r="I45" s="308">
        <f>'FINAL TIMETABLE for indoor'!AA16</f>
        <v>1</v>
      </c>
      <c r="J45" s="331">
        <f>'FINAL TIMETABLE for indoor'!AB16</f>
        <v>6</v>
      </c>
      <c r="K45" s="362" t="str">
        <f>'FINAL TIMETABLE for indoor'!X16</f>
        <v>Shot</v>
      </c>
      <c r="L45" s="332" t="s">
        <v>1</v>
      </c>
      <c r="M45" s="333"/>
      <c r="N45" s="333"/>
      <c r="O45" s="334">
        <f t="shared" ref="O45:O46" si="34">SUM(I45*2)</f>
        <v>2</v>
      </c>
      <c r="P45" s="335">
        <f>'FINAL TIMETABLE for indoor'!AC16</f>
        <v>1.2500000000000001E-2</v>
      </c>
      <c r="Q45" s="336">
        <f>'FINAL TIMETABLE for indoor'!V16</f>
        <v>0.63888888888888884</v>
      </c>
      <c r="R45" s="337">
        <f>'FINAL TIMETABLE for indoor'!AD16</f>
        <v>2.8125000000000001E-2</v>
      </c>
      <c r="S45" s="456">
        <f t="shared" si="32"/>
        <v>0.68784722222222217</v>
      </c>
      <c r="T45" s="325" t="s">
        <v>1836</v>
      </c>
      <c r="U45" s="325">
        <v>5</v>
      </c>
      <c r="V45" s="341"/>
      <c r="W45" s="340" t="str">
        <f t="shared" si="19"/>
        <v/>
      </c>
      <c r="X45" s="340" t="str">
        <f t="shared" si="19"/>
        <v/>
      </c>
      <c r="Y45" s="340" t="str">
        <f t="shared" si="19"/>
        <v/>
      </c>
      <c r="Z45" s="340" t="str">
        <f t="shared" si="19"/>
        <v/>
      </c>
      <c r="AA45" s="340" t="str">
        <f t="shared" si="19"/>
        <v/>
      </c>
      <c r="AB45" s="340" t="str">
        <f t="shared" si="19"/>
        <v/>
      </c>
      <c r="AC45" s="340" t="str">
        <f t="shared" si="19"/>
        <v/>
      </c>
      <c r="AD45" s="340" t="str">
        <f t="shared" si="19"/>
        <v/>
      </c>
      <c r="AE45" s="340" t="str">
        <f t="shared" si="19"/>
        <v/>
      </c>
      <c r="AF45" s="340" t="str">
        <f t="shared" si="19"/>
        <v/>
      </c>
      <c r="AG45" s="340" t="str">
        <f t="shared" si="19"/>
        <v/>
      </c>
      <c r="AH45" s="340" t="str">
        <f t="shared" si="19"/>
        <v/>
      </c>
      <c r="AI45" s="340" t="str">
        <f t="shared" si="19"/>
        <v/>
      </c>
      <c r="AJ45" s="340" t="str">
        <f t="shared" si="19"/>
        <v/>
      </c>
      <c r="AK45" s="340" t="str">
        <f t="shared" si="19"/>
        <v/>
      </c>
      <c r="AL45" s="340" t="str">
        <f t="shared" si="19"/>
        <v/>
      </c>
      <c r="AM45" s="340" t="str">
        <f t="shared" si="28"/>
        <v/>
      </c>
      <c r="AN45" s="340" t="str">
        <f t="shared" si="28"/>
        <v/>
      </c>
      <c r="AO45" s="340" t="str">
        <f t="shared" si="28"/>
        <v/>
      </c>
      <c r="AP45" s="340" t="str">
        <f t="shared" si="28"/>
        <v/>
      </c>
      <c r="AQ45" s="340" t="str">
        <f t="shared" si="28"/>
        <v/>
      </c>
      <c r="AR45" s="340" t="str">
        <f t="shared" si="28"/>
        <v/>
      </c>
      <c r="AS45" s="340" t="str">
        <f t="shared" si="28"/>
        <v/>
      </c>
      <c r="AT45" s="340" t="str">
        <f t="shared" si="28"/>
        <v/>
      </c>
      <c r="AU45" s="340" t="str">
        <f t="shared" si="28"/>
        <v/>
      </c>
      <c r="AV45" s="340" t="str">
        <f t="shared" si="28"/>
        <v/>
      </c>
      <c r="AW45" s="340" t="str">
        <f t="shared" si="28"/>
        <v/>
      </c>
      <c r="AX45" s="340" t="str">
        <f t="shared" si="28"/>
        <v/>
      </c>
      <c r="AY45" s="340" t="str">
        <f t="shared" si="28"/>
        <v/>
      </c>
      <c r="AZ45" s="340" t="str">
        <f t="shared" si="28"/>
        <v/>
      </c>
      <c r="BA45" s="340" t="str">
        <f t="shared" si="28"/>
        <v/>
      </c>
      <c r="BB45" s="340" t="str">
        <f t="shared" si="28"/>
        <v/>
      </c>
      <c r="BC45" s="340" t="str">
        <f t="shared" si="28"/>
        <v/>
      </c>
      <c r="BD45" s="340" t="str">
        <f t="shared" si="28"/>
        <v/>
      </c>
      <c r="BE45" s="340" t="str">
        <f t="shared" si="28"/>
        <v/>
      </c>
      <c r="BF45" s="340" t="str">
        <f t="shared" si="28"/>
        <v/>
      </c>
      <c r="BG45" s="340" t="str">
        <f t="shared" si="28"/>
        <v/>
      </c>
      <c r="BH45" s="340" t="str">
        <f t="shared" si="28"/>
        <v/>
      </c>
      <c r="BI45" s="340" t="str">
        <f t="shared" si="28"/>
        <v/>
      </c>
      <c r="BJ45" s="340" t="str">
        <f t="shared" si="28"/>
        <v/>
      </c>
      <c r="BK45" s="340" t="str">
        <f t="shared" si="28"/>
        <v/>
      </c>
      <c r="BL45" s="340" t="str">
        <f t="shared" si="28"/>
        <v/>
      </c>
      <c r="BM45" s="340" t="str">
        <f t="shared" si="28"/>
        <v/>
      </c>
      <c r="BN45" s="340" t="str">
        <f t="shared" si="28"/>
        <v/>
      </c>
      <c r="BO45" s="340" t="str">
        <f t="shared" si="28"/>
        <v/>
      </c>
      <c r="BP45" s="340" t="str">
        <f t="shared" si="28"/>
        <v/>
      </c>
      <c r="BQ45" s="340" t="str">
        <f t="shared" si="28"/>
        <v/>
      </c>
      <c r="BR45" s="340" t="str">
        <f t="shared" si="28"/>
        <v/>
      </c>
      <c r="BS45" s="340" t="str">
        <f t="shared" si="28"/>
        <v/>
      </c>
      <c r="BT45" s="340" t="str">
        <f t="shared" si="28"/>
        <v/>
      </c>
      <c r="BU45" s="340" t="str">
        <f t="shared" si="28"/>
        <v/>
      </c>
      <c r="BV45" s="340" t="str">
        <f t="shared" si="28"/>
        <v/>
      </c>
      <c r="BW45" s="340" t="str">
        <f t="shared" si="28"/>
        <v/>
      </c>
      <c r="BX45" s="340" t="str">
        <f t="shared" si="28"/>
        <v/>
      </c>
      <c r="BY45" s="340" t="str">
        <f t="shared" si="28"/>
        <v/>
      </c>
      <c r="BZ45" s="340" t="str">
        <f t="shared" si="28"/>
        <v/>
      </c>
      <c r="CA45" s="340" t="str">
        <f t="shared" si="28"/>
        <v/>
      </c>
      <c r="CB45" s="340" t="str">
        <f t="shared" si="28"/>
        <v/>
      </c>
      <c r="CC45" s="340">
        <f t="shared" si="28"/>
        <v>5</v>
      </c>
      <c r="CD45" s="340">
        <f t="shared" si="28"/>
        <v>5</v>
      </c>
      <c r="CE45" s="340">
        <f t="shared" si="28"/>
        <v>5</v>
      </c>
      <c r="CF45" s="340">
        <f t="shared" si="28"/>
        <v>5</v>
      </c>
      <c r="CG45" s="340">
        <f t="shared" si="28"/>
        <v>5</v>
      </c>
      <c r="CH45" s="340">
        <f t="shared" si="28"/>
        <v>5</v>
      </c>
      <c r="CI45" s="340">
        <f t="shared" si="28"/>
        <v>5</v>
      </c>
      <c r="CJ45" s="340">
        <f t="shared" si="30"/>
        <v>5</v>
      </c>
      <c r="CK45" s="340">
        <f t="shared" si="30"/>
        <v>5</v>
      </c>
      <c r="CL45" s="340">
        <f t="shared" si="30"/>
        <v>5</v>
      </c>
      <c r="CM45" s="340">
        <f t="shared" si="30"/>
        <v>5</v>
      </c>
      <c r="CN45" s="340">
        <f t="shared" si="30"/>
        <v>5</v>
      </c>
      <c r="CO45" s="340">
        <f t="shared" si="30"/>
        <v>5</v>
      </c>
      <c r="CP45" s="340">
        <f t="shared" si="30"/>
        <v>5</v>
      </c>
      <c r="CQ45" s="340" t="str">
        <f t="shared" si="30"/>
        <v/>
      </c>
      <c r="CR45" s="340" t="str">
        <f t="shared" si="30"/>
        <v/>
      </c>
      <c r="CS45" s="340" t="str">
        <f t="shared" si="30"/>
        <v/>
      </c>
      <c r="CT45" s="340" t="str">
        <f t="shared" si="30"/>
        <v/>
      </c>
      <c r="CU45" s="340" t="str">
        <f t="shared" si="30"/>
        <v/>
      </c>
      <c r="CV45" s="340" t="str">
        <f t="shared" si="30"/>
        <v/>
      </c>
      <c r="CW45" s="340" t="str">
        <f t="shared" si="30"/>
        <v/>
      </c>
      <c r="CX45" s="340" t="str">
        <f t="shared" si="30"/>
        <v/>
      </c>
      <c r="CY45" s="340" t="str">
        <f t="shared" si="30"/>
        <v/>
      </c>
      <c r="CZ45" s="340" t="str">
        <f t="shared" si="29"/>
        <v/>
      </c>
      <c r="DA45" s="340" t="str">
        <f t="shared" si="29"/>
        <v/>
      </c>
      <c r="DB45" s="340" t="str">
        <f t="shared" si="29"/>
        <v/>
      </c>
      <c r="DC45" s="340" t="str">
        <f t="shared" si="29"/>
        <v/>
      </c>
      <c r="DD45" s="340" t="str">
        <f t="shared" si="29"/>
        <v/>
      </c>
      <c r="DE45" s="340" t="str">
        <f t="shared" si="29"/>
        <v/>
      </c>
      <c r="DF45" s="340" t="str">
        <f t="shared" si="15"/>
        <v/>
      </c>
      <c r="DG45" s="340" t="str">
        <f t="shared" si="15"/>
        <v/>
      </c>
      <c r="DH45" s="340" t="str">
        <f t="shared" si="15"/>
        <v/>
      </c>
    </row>
    <row r="46" spans="1:112" ht="15" thickBot="1" x14ac:dyDescent="0.25">
      <c r="B46" s="304" t="str">
        <f>'FINAL TIMETABLE for indoor'!R17</f>
        <v>F14</v>
      </c>
      <c r="C46" s="312">
        <f>'FINAL TIMETABLE for indoor'!S17</f>
        <v>0.59722222222222221</v>
      </c>
      <c r="D46" s="305">
        <f t="shared" si="16"/>
        <v>1.7361111111111112E-2</v>
      </c>
      <c r="E46" s="305">
        <f>'FINAL TIMETABLE for indoor'!T17</f>
        <v>0.61805555555555547</v>
      </c>
      <c r="F46" s="305">
        <f>'FINAL TIMETABLE for indoor'!U17</f>
        <v>0.63541666666666663</v>
      </c>
      <c r="G46" s="329">
        <f>'FINAL TIMETABLE for indoor'!W17</f>
        <v>0.65972222222222221</v>
      </c>
      <c r="H46" s="361" t="str">
        <f>'FINAL TIMETABLE for indoor'!Z17</f>
        <v>U17W</v>
      </c>
      <c r="I46" s="308">
        <f>'FINAL TIMETABLE for indoor'!AA17</f>
        <v>8</v>
      </c>
      <c r="J46" s="331">
        <f>'FINAL TIMETABLE for indoor'!AB17</f>
        <v>6</v>
      </c>
      <c r="K46" s="362" t="str">
        <f>'FINAL TIMETABLE for indoor'!X17</f>
        <v>Shot</v>
      </c>
      <c r="L46" s="332" t="s">
        <v>1</v>
      </c>
      <c r="M46" s="333"/>
      <c r="N46" s="333"/>
      <c r="O46" s="334">
        <f t="shared" si="34"/>
        <v>16</v>
      </c>
      <c r="P46" s="335">
        <f>'FINAL TIMETABLE for indoor'!AC17</f>
        <v>0</v>
      </c>
      <c r="Q46" s="336">
        <f>'FINAL TIMETABLE for indoor'!V17</f>
        <v>0.63888888888888884</v>
      </c>
      <c r="R46" s="337">
        <f>'FINAL TIMETABLE for indoor'!AD17</f>
        <v>0</v>
      </c>
      <c r="S46" s="456">
        <f>S45</f>
        <v>0.68784722222222217</v>
      </c>
      <c r="T46" s="325" t="s">
        <v>1836</v>
      </c>
      <c r="U46" s="325"/>
      <c r="V46" s="341"/>
      <c r="W46" s="340" t="str">
        <f t="shared" si="19"/>
        <v/>
      </c>
      <c r="X46" s="340" t="str">
        <f t="shared" si="19"/>
        <v/>
      </c>
      <c r="Y46" s="340" t="str">
        <f t="shared" si="19"/>
        <v/>
      </c>
      <c r="Z46" s="340" t="str">
        <f t="shared" si="19"/>
        <v/>
      </c>
      <c r="AA46" s="340" t="str">
        <f t="shared" si="19"/>
        <v/>
      </c>
      <c r="AB46" s="340" t="str">
        <f t="shared" si="19"/>
        <v/>
      </c>
      <c r="AC46" s="340" t="str">
        <f t="shared" si="19"/>
        <v/>
      </c>
      <c r="AD46" s="340" t="str">
        <f t="shared" si="19"/>
        <v/>
      </c>
      <c r="AE46" s="340" t="str">
        <f t="shared" si="19"/>
        <v/>
      </c>
      <c r="AF46" s="340" t="str">
        <f t="shared" si="19"/>
        <v/>
      </c>
      <c r="AG46" s="340" t="str">
        <f t="shared" si="19"/>
        <v/>
      </c>
      <c r="AH46" s="340" t="str">
        <f t="shared" si="19"/>
        <v/>
      </c>
      <c r="AI46" s="340" t="str">
        <f t="shared" ref="AI46:AL46" si="35">IF(AND($Q46&lt;=AI$32,$S46&gt;=AI$32),$U46,"")</f>
        <v/>
      </c>
      <c r="AJ46" s="340" t="str">
        <f t="shared" si="35"/>
        <v/>
      </c>
      <c r="AK46" s="340" t="str">
        <f t="shared" si="35"/>
        <v/>
      </c>
      <c r="AL46" s="340" t="str">
        <f t="shared" si="35"/>
        <v/>
      </c>
      <c r="AM46" s="340" t="str">
        <f t="shared" si="28"/>
        <v/>
      </c>
      <c r="AN46" s="340" t="str">
        <f t="shared" si="28"/>
        <v/>
      </c>
      <c r="AO46" s="340" t="str">
        <f t="shared" si="28"/>
        <v/>
      </c>
      <c r="AP46" s="340" t="str">
        <f t="shared" si="28"/>
        <v/>
      </c>
      <c r="AQ46" s="340" t="str">
        <f t="shared" si="28"/>
        <v/>
      </c>
      <c r="AR46" s="340" t="str">
        <f t="shared" si="28"/>
        <v/>
      </c>
      <c r="AS46" s="340" t="str">
        <f t="shared" si="28"/>
        <v/>
      </c>
      <c r="AT46" s="340" t="str">
        <f t="shared" si="28"/>
        <v/>
      </c>
      <c r="AU46" s="340" t="str">
        <f t="shared" si="28"/>
        <v/>
      </c>
      <c r="AV46" s="340" t="str">
        <f t="shared" ref="AV46:CI46" si="36">IF(AND($Q46&lt;=AV$32,$S46&gt;=AV$32),$U46,"")</f>
        <v/>
      </c>
      <c r="AW46" s="340" t="str">
        <f t="shared" si="36"/>
        <v/>
      </c>
      <c r="AX46" s="340" t="str">
        <f t="shared" si="36"/>
        <v/>
      </c>
      <c r="AY46" s="340" t="str">
        <f t="shared" si="36"/>
        <v/>
      </c>
      <c r="AZ46" s="340" t="str">
        <f t="shared" si="36"/>
        <v/>
      </c>
      <c r="BA46" s="340" t="str">
        <f t="shared" si="36"/>
        <v/>
      </c>
      <c r="BB46" s="340" t="str">
        <f t="shared" si="36"/>
        <v/>
      </c>
      <c r="BC46" s="340" t="str">
        <f t="shared" si="36"/>
        <v/>
      </c>
      <c r="BD46" s="340" t="str">
        <f t="shared" si="36"/>
        <v/>
      </c>
      <c r="BE46" s="340" t="str">
        <f t="shared" si="36"/>
        <v/>
      </c>
      <c r="BF46" s="340" t="str">
        <f t="shared" si="36"/>
        <v/>
      </c>
      <c r="BG46" s="340" t="str">
        <f t="shared" si="36"/>
        <v/>
      </c>
      <c r="BH46" s="340" t="str">
        <f t="shared" si="36"/>
        <v/>
      </c>
      <c r="BI46" s="340" t="str">
        <f t="shared" si="36"/>
        <v/>
      </c>
      <c r="BJ46" s="340" t="str">
        <f t="shared" si="36"/>
        <v/>
      </c>
      <c r="BK46" s="340" t="str">
        <f t="shared" si="36"/>
        <v/>
      </c>
      <c r="BL46" s="340" t="str">
        <f t="shared" si="36"/>
        <v/>
      </c>
      <c r="BM46" s="340" t="str">
        <f t="shared" si="36"/>
        <v/>
      </c>
      <c r="BN46" s="340" t="str">
        <f t="shared" si="36"/>
        <v/>
      </c>
      <c r="BO46" s="340" t="str">
        <f t="shared" si="36"/>
        <v/>
      </c>
      <c r="BP46" s="340" t="str">
        <f t="shared" si="36"/>
        <v/>
      </c>
      <c r="BQ46" s="340" t="str">
        <f t="shared" si="36"/>
        <v/>
      </c>
      <c r="BR46" s="340" t="str">
        <f t="shared" si="36"/>
        <v/>
      </c>
      <c r="BS46" s="340" t="str">
        <f t="shared" si="36"/>
        <v/>
      </c>
      <c r="BT46" s="340" t="str">
        <f t="shared" si="36"/>
        <v/>
      </c>
      <c r="BU46" s="340" t="str">
        <f t="shared" si="36"/>
        <v/>
      </c>
      <c r="BV46" s="340" t="str">
        <f t="shared" si="36"/>
        <v/>
      </c>
      <c r="BW46" s="340" t="str">
        <f t="shared" si="36"/>
        <v/>
      </c>
      <c r="BX46" s="340" t="str">
        <f t="shared" si="36"/>
        <v/>
      </c>
      <c r="BY46" s="340" t="str">
        <f t="shared" si="36"/>
        <v/>
      </c>
      <c r="BZ46" s="340" t="str">
        <f t="shared" si="36"/>
        <v/>
      </c>
      <c r="CA46" s="340" t="str">
        <f t="shared" si="36"/>
        <v/>
      </c>
      <c r="CB46" s="340" t="str">
        <f t="shared" si="36"/>
        <v/>
      </c>
      <c r="CC46" s="340">
        <f t="shared" si="36"/>
        <v>0</v>
      </c>
      <c r="CD46" s="340">
        <f t="shared" si="36"/>
        <v>0</v>
      </c>
      <c r="CE46" s="340">
        <f t="shared" si="36"/>
        <v>0</v>
      </c>
      <c r="CF46" s="340">
        <f t="shared" si="36"/>
        <v>0</v>
      </c>
      <c r="CG46" s="340">
        <f t="shared" si="36"/>
        <v>0</v>
      </c>
      <c r="CH46" s="340">
        <f t="shared" si="36"/>
        <v>0</v>
      </c>
      <c r="CI46" s="340">
        <f t="shared" si="36"/>
        <v>0</v>
      </c>
      <c r="CJ46" s="340">
        <f t="shared" si="30"/>
        <v>0</v>
      </c>
      <c r="CK46" s="340">
        <f t="shared" si="30"/>
        <v>0</v>
      </c>
      <c r="CL46" s="340">
        <f t="shared" si="30"/>
        <v>0</v>
      </c>
      <c r="CM46" s="340">
        <f t="shared" si="30"/>
        <v>0</v>
      </c>
      <c r="CN46" s="340">
        <f t="shared" si="30"/>
        <v>0</v>
      </c>
      <c r="CO46" s="340">
        <f t="shared" si="30"/>
        <v>0</v>
      </c>
      <c r="CP46" s="340">
        <f t="shared" si="30"/>
        <v>0</v>
      </c>
      <c r="CQ46" s="340" t="str">
        <f t="shared" si="30"/>
        <v/>
      </c>
      <c r="CR46" s="340" t="str">
        <f t="shared" si="30"/>
        <v/>
      </c>
      <c r="CS46" s="340" t="str">
        <f t="shared" si="30"/>
        <v/>
      </c>
      <c r="CT46" s="340" t="str">
        <f t="shared" si="30"/>
        <v/>
      </c>
      <c r="CU46" s="340" t="str">
        <f t="shared" si="30"/>
        <v/>
      </c>
      <c r="CV46" s="340" t="str">
        <f t="shared" si="30"/>
        <v/>
      </c>
      <c r="CW46" s="340" t="str">
        <f t="shared" si="30"/>
        <v/>
      </c>
      <c r="CX46" s="340" t="str">
        <f t="shared" si="30"/>
        <v/>
      </c>
      <c r="CY46" s="340" t="str">
        <f t="shared" si="30"/>
        <v/>
      </c>
      <c r="CZ46" s="340" t="str">
        <f t="shared" si="29"/>
        <v/>
      </c>
      <c r="DA46" s="340" t="str">
        <f t="shared" si="29"/>
        <v/>
      </c>
      <c r="DB46" s="340" t="str">
        <f t="shared" si="29"/>
        <v/>
      </c>
      <c r="DC46" s="340" t="str">
        <f t="shared" si="29"/>
        <v/>
      </c>
      <c r="DD46" s="340" t="str">
        <f t="shared" si="29"/>
        <v/>
      </c>
      <c r="DE46" s="340" t="str">
        <f t="shared" si="29"/>
        <v/>
      </c>
      <c r="DF46" s="340" t="str">
        <f t="shared" si="15"/>
        <v/>
      </c>
      <c r="DG46" s="340" t="str">
        <f t="shared" si="15"/>
        <v/>
      </c>
      <c r="DH46" s="340" t="str">
        <f t="shared" si="15"/>
        <v/>
      </c>
    </row>
    <row r="47" spans="1:112" ht="15" thickBot="1" x14ac:dyDescent="0.25">
      <c r="T47" s="315" t="s">
        <v>2321</v>
      </c>
      <c r="U47" s="474">
        <f>LARGE(W47:DH47,1)</f>
        <v>29</v>
      </c>
      <c r="V47" s="343">
        <v>24</v>
      </c>
      <c r="W47" s="344">
        <f>SUM(W33:W46)</f>
        <v>6</v>
      </c>
      <c r="X47" s="345">
        <f t="shared" ref="X47:CI47" si="37">SUM(X33:X46)</f>
        <v>6</v>
      </c>
      <c r="Y47" s="345">
        <f t="shared" si="37"/>
        <v>6</v>
      </c>
      <c r="Z47" s="345">
        <f t="shared" si="37"/>
        <v>6</v>
      </c>
      <c r="AA47" s="345">
        <f t="shared" si="37"/>
        <v>6</v>
      </c>
      <c r="AB47" s="345">
        <f t="shared" si="37"/>
        <v>6</v>
      </c>
      <c r="AC47" s="345">
        <f t="shared" si="37"/>
        <v>6</v>
      </c>
      <c r="AD47" s="345">
        <f t="shared" si="37"/>
        <v>6</v>
      </c>
      <c r="AE47" s="345">
        <f t="shared" si="37"/>
        <v>6</v>
      </c>
      <c r="AF47" s="345">
        <f t="shared" si="37"/>
        <v>6</v>
      </c>
      <c r="AG47" s="345">
        <f t="shared" si="37"/>
        <v>6</v>
      </c>
      <c r="AH47" s="345">
        <f t="shared" si="37"/>
        <v>12</v>
      </c>
      <c r="AI47" s="345">
        <f t="shared" si="37"/>
        <v>17</v>
      </c>
      <c r="AJ47" s="345">
        <f t="shared" si="37"/>
        <v>17</v>
      </c>
      <c r="AK47" s="345">
        <f t="shared" si="37"/>
        <v>17</v>
      </c>
      <c r="AL47" s="345">
        <f t="shared" si="37"/>
        <v>17</v>
      </c>
      <c r="AM47" s="345">
        <f t="shared" si="37"/>
        <v>17</v>
      </c>
      <c r="AN47" s="345">
        <f t="shared" si="37"/>
        <v>17</v>
      </c>
      <c r="AO47" s="345">
        <f t="shared" si="37"/>
        <v>17</v>
      </c>
      <c r="AP47" s="345">
        <f t="shared" si="37"/>
        <v>17</v>
      </c>
      <c r="AQ47" s="345">
        <f t="shared" si="37"/>
        <v>17</v>
      </c>
      <c r="AR47" s="345">
        <f t="shared" si="37"/>
        <v>17</v>
      </c>
      <c r="AS47" s="345">
        <f t="shared" si="37"/>
        <v>17</v>
      </c>
      <c r="AT47" s="345">
        <f t="shared" si="37"/>
        <v>12</v>
      </c>
      <c r="AU47" s="345">
        <f t="shared" si="37"/>
        <v>12</v>
      </c>
      <c r="AV47" s="345">
        <f t="shared" si="37"/>
        <v>9</v>
      </c>
      <c r="AW47" s="345">
        <f t="shared" si="37"/>
        <v>9</v>
      </c>
      <c r="AX47" s="345">
        <f t="shared" si="37"/>
        <v>12</v>
      </c>
      <c r="AY47" s="345">
        <f t="shared" si="37"/>
        <v>12</v>
      </c>
      <c r="AZ47" s="345">
        <f t="shared" si="37"/>
        <v>12</v>
      </c>
      <c r="BA47" s="345">
        <f t="shared" si="37"/>
        <v>9</v>
      </c>
      <c r="BB47" s="345">
        <f t="shared" si="37"/>
        <v>9</v>
      </c>
      <c r="BC47" s="345">
        <f t="shared" si="37"/>
        <v>9</v>
      </c>
      <c r="BD47" s="345">
        <f t="shared" si="37"/>
        <v>9</v>
      </c>
      <c r="BE47" s="345">
        <f t="shared" si="37"/>
        <v>9</v>
      </c>
      <c r="BF47" s="345">
        <f t="shared" si="37"/>
        <v>3</v>
      </c>
      <c r="BG47" s="345">
        <f t="shared" si="37"/>
        <v>3</v>
      </c>
      <c r="BH47" s="345">
        <f t="shared" si="37"/>
        <v>3</v>
      </c>
      <c r="BI47" s="345">
        <f t="shared" si="37"/>
        <v>3</v>
      </c>
      <c r="BJ47" s="345">
        <f t="shared" si="37"/>
        <v>3</v>
      </c>
      <c r="BK47" s="345">
        <f t="shared" si="37"/>
        <v>3</v>
      </c>
      <c r="BL47" s="345">
        <f t="shared" si="37"/>
        <v>3</v>
      </c>
      <c r="BM47" s="345">
        <f t="shared" si="37"/>
        <v>3</v>
      </c>
      <c r="BN47" s="345">
        <f t="shared" si="37"/>
        <v>15</v>
      </c>
      <c r="BO47" s="345">
        <f t="shared" si="37"/>
        <v>15</v>
      </c>
      <c r="BP47" s="345">
        <f t="shared" si="37"/>
        <v>18</v>
      </c>
      <c r="BQ47" s="345">
        <f t="shared" si="37"/>
        <v>18</v>
      </c>
      <c r="BR47" s="345">
        <f t="shared" si="37"/>
        <v>18</v>
      </c>
      <c r="BS47" s="345">
        <f t="shared" si="37"/>
        <v>15</v>
      </c>
      <c r="BT47" s="345">
        <f t="shared" si="37"/>
        <v>15</v>
      </c>
      <c r="BU47" s="345">
        <f t="shared" si="37"/>
        <v>15</v>
      </c>
      <c r="BV47" s="345">
        <f t="shared" si="37"/>
        <v>15</v>
      </c>
      <c r="BW47" s="345">
        <f t="shared" si="37"/>
        <v>18</v>
      </c>
      <c r="BX47" s="345">
        <f t="shared" si="37"/>
        <v>18</v>
      </c>
      <c r="BY47" s="345">
        <f t="shared" si="37"/>
        <v>18</v>
      </c>
      <c r="BZ47" s="345">
        <f t="shared" si="37"/>
        <v>18</v>
      </c>
      <c r="CA47" s="345">
        <f t="shared" si="37"/>
        <v>18</v>
      </c>
      <c r="CB47" s="345">
        <f t="shared" si="37"/>
        <v>18</v>
      </c>
      <c r="CC47" s="345">
        <f t="shared" si="37"/>
        <v>29</v>
      </c>
      <c r="CD47" s="345">
        <f t="shared" si="37"/>
        <v>23</v>
      </c>
      <c r="CE47" s="345">
        <f t="shared" si="37"/>
        <v>17</v>
      </c>
      <c r="CF47" s="345">
        <f t="shared" si="37"/>
        <v>17</v>
      </c>
      <c r="CG47" s="345">
        <f t="shared" si="37"/>
        <v>17</v>
      </c>
      <c r="CH47" s="345">
        <f t="shared" si="37"/>
        <v>17</v>
      </c>
      <c r="CI47" s="345">
        <f t="shared" si="37"/>
        <v>17</v>
      </c>
      <c r="CJ47" s="345">
        <f t="shared" ref="CJ47:DF47" si="38">SUM(CJ33:CJ46)</f>
        <v>17</v>
      </c>
      <c r="CK47" s="345">
        <f t="shared" si="38"/>
        <v>17</v>
      </c>
      <c r="CL47" s="345">
        <f t="shared" si="38"/>
        <v>17</v>
      </c>
      <c r="CM47" s="345">
        <f t="shared" si="38"/>
        <v>14</v>
      </c>
      <c r="CN47" s="345">
        <f t="shared" si="38"/>
        <v>14</v>
      </c>
      <c r="CO47" s="345">
        <f t="shared" si="38"/>
        <v>8</v>
      </c>
      <c r="CP47" s="345">
        <f t="shared" si="38"/>
        <v>8</v>
      </c>
      <c r="CQ47" s="345">
        <f t="shared" si="38"/>
        <v>0</v>
      </c>
      <c r="CR47" s="345">
        <f t="shared" si="38"/>
        <v>0</v>
      </c>
      <c r="CS47" s="345">
        <f t="shared" si="38"/>
        <v>0</v>
      </c>
      <c r="CT47" s="345">
        <f t="shared" si="38"/>
        <v>0</v>
      </c>
      <c r="CU47" s="345">
        <f t="shared" si="38"/>
        <v>0</v>
      </c>
      <c r="CV47" s="345">
        <f t="shared" si="38"/>
        <v>0</v>
      </c>
      <c r="CW47" s="345">
        <f t="shared" si="38"/>
        <v>0</v>
      </c>
      <c r="CX47" s="345">
        <f t="shared" si="38"/>
        <v>0</v>
      </c>
      <c r="CY47" s="345">
        <f t="shared" si="38"/>
        <v>0</v>
      </c>
      <c r="CZ47" s="345">
        <f t="shared" si="38"/>
        <v>0</v>
      </c>
      <c r="DA47" s="345">
        <f t="shared" si="38"/>
        <v>0</v>
      </c>
      <c r="DB47" s="345">
        <f t="shared" si="38"/>
        <v>0</v>
      </c>
      <c r="DC47" s="345">
        <f t="shared" si="38"/>
        <v>0</v>
      </c>
      <c r="DD47" s="345">
        <f t="shared" si="38"/>
        <v>0</v>
      </c>
      <c r="DE47" s="345">
        <f t="shared" si="38"/>
        <v>0</v>
      </c>
      <c r="DF47" s="345">
        <f t="shared" si="38"/>
        <v>0</v>
      </c>
      <c r="DG47" s="345">
        <f t="shared" ref="DG47:DH47" si="39">SUM(DG33:DG40)</f>
        <v>0</v>
      </c>
      <c r="DH47" s="345">
        <f t="shared" si="39"/>
        <v>0</v>
      </c>
    </row>
    <row r="48" spans="1:112" x14ac:dyDescent="0.2">
      <c r="U48" s="315"/>
      <c r="V48" s="295"/>
      <c r="W48" s="288"/>
      <c r="X48" s="288"/>
      <c r="Y48" s="288"/>
      <c r="Z48" s="288"/>
      <c r="AA48" s="288"/>
      <c r="AB48" s="288"/>
      <c r="AC48" s="288"/>
      <c r="AD48" s="288"/>
      <c r="AE48" s="288"/>
      <c r="AF48" s="288"/>
      <c r="AG48" s="288"/>
      <c r="AH48" s="288"/>
      <c r="AI48" s="288"/>
      <c r="AJ48" s="288"/>
      <c r="AK48" s="288"/>
      <c r="AL48" s="288"/>
      <c r="AM48" s="288"/>
      <c r="AN48" s="288"/>
      <c r="AO48" s="288"/>
      <c r="AP48" s="288"/>
      <c r="AQ48" s="288"/>
      <c r="AR48" s="288"/>
      <c r="AS48" s="288"/>
      <c r="AT48" s="288"/>
      <c r="AU48" s="288"/>
      <c r="AV48" s="288"/>
      <c r="AW48" s="288"/>
      <c r="AX48" s="288"/>
      <c r="AY48" s="288"/>
      <c r="AZ48" s="288"/>
      <c r="BA48" s="288"/>
      <c r="BB48" s="288"/>
      <c r="BC48" s="288"/>
      <c r="BD48" s="288"/>
      <c r="BE48" s="288"/>
      <c r="BF48" s="288"/>
      <c r="BG48" s="288"/>
      <c r="BH48" s="288"/>
      <c r="BI48" s="288"/>
      <c r="BJ48" s="288"/>
      <c r="BK48" s="288"/>
      <c r="BL48" s="288"/>
      <c r="BM48" s="288"/>
      <c r="BN48" s="288"/>
      <c r="BO48" s="288"/>
      <c r="BP48" s="288"/>
      <c r="BQ48" s="288"/>
      <c r="BR48" s="288"/>
      <c r="BS48" s="288"/>
      <c r="BT48" s="288"/>
    </row>
    <row r="49" spans="1:112" s="289" customFormat="1" x14ac:dyDescent="0.2">
      <c r="B49" s="662" t="str">
        <f>'FINAL TIMETABLE for indoor'!B32</f>
        <v>Sunday 6th February</v>
      </c>
      <c r="C49" s="662"/>
      <c r="D49" s="663" t="s">
        <v>21</v>
      </c>
      <c r="E49" s="663"/>
      <c r="F49" s="663"/>
      <c r="G49" s="346"/>
      <c r="H49" s="346"/>
      <c r="I49" s="662" t="s">
        <v>1812</v>
      </c>
      <c r="J49" s="662"/>
      <c r="K49" s="346"/>
      <c r="L49" s="346"/>
      <c r="M49" s="347" t="s">
        <v>1678</v>
      </c>
      <c r="N49" s="347" t="s">
        <v>1679</v>
      </c>
      <c r="O49" s="664" t="s">
        <v>1838</v>
      </c>
      <c r="P49" s="664"/>
      <c r="Q49" s="348"/>
      <c r="R49" s="349"/>
      <c r="S49" s="346"/>
      <c r="T49" s="457"/>
      <c r="U49" s="350">
        <v>3.472222222222222E-3</v>
      </c>
      <c r="V49" s="295"/>
    </row>
    <row r="50" spans="1:112" s="289" customFormat="1" ht="15" x14ac:dyDescent="0.2">
      <c r="B50" s="348" t="s">
        <v>63</v>
      </c>
      <c r="C50" s="348" t="s">
        <v>1815</v>
      </c>
      <c r="D50" s="351" t="s">
        <v>1816</v>
      </c>
      <c r="E50" s="351" t="s">
        <v>1817</v>
      </c>
      <c r="F50" s="351" t="s">
        <v>1818</v>
      </c>
      <c r="G50" s="346" t="s">
        <v>538</v>
      </c>
      <c r="H50" s="346" t="s">
        <v>1802</v>
      </c>
      <c r="I50" s="346" t="s">
        <v>1819</v>
      </c>
      <c r="J50" s="347" t="s">
        <v>547</v>
      </c>
      <c r="K50" s="348" t="s">
        <v>20</v>
      </c>
      <c r="L50" s="348" t="s">
        <v>60</v>
      </c>
      <c r="M50" s="347"/>
      <c r="N50" s="347"/>
      <c r="O50" s="664"/>
      <c r="P50" s="664"/>
      <c r="Q50" s="349" t="s">
        <v>79</v>
      </c>
      <c r="R50" s="349" t="s">
        <v>1820</v>
      </c>
      <c r="S50" s="346" t="s">
        <v>1712</v>
      </c>
      <c r="V50" s="295"/>
    </row>
    <row r="51" spans="1:112" x14ac:dyDescent="0.2">
      <c r="A51" s="286" t="str">
        <f>CONCATENATE(H51," ",K51," ",L51)</f>
        <v>U20M 400m Heats</v>
      </c>
      <c r="B51" s="303" t="str">
        <f>'FINAL TIMETABLE for indoor'!B34</f>
        <v>T14-1</v>
      </c>
      <c r="C51" s="304">
        <f>'FINAL TIMETABLE for indoor'!C34</f>
        <v>0.4375</v>
      </c>
      <c r="D51" s="305">
        <f>$U$3</f>
        <v>1.3888888888888888E-2</v>
      </c>
      <c r="E51" s="305">
        <f>'FINAL TIMETABLE for indoor'!D34</f>
        <v>0.4861111111111111</v>
      </c>
      <c r="F51" s="305">
        <f>'FINAL TIMETABLE for indoor'!E34</f>
        <v>0.49652777777777779</v>
      </c>
      <c r="G51" s="306">
        <f>'FINAL TIMETABLE for indoor'!F34</f>
        <v>0.5</v>
      </c>
      <c r="H51" s="307" t="str">
        <f>'FINAL TIMETABLE for indoor'!G34</f>
        <v>U20M</v>
      </c>
      <c r="I51" s="308">
        <f>'FINAL TIMETABLE for indoor'!H34</f>
        <v>7</v>
      </c>
      <c r="J51" s="309" t="str">
        <f>LEFT('FINAL TIMETABLE for indoor'!J34,1)</f>
        <v>2</v>
      </c>
      <c r="K51" s="317" t="str">
        <f>'FINAL TIMETABLE for indoor'!I34</f>
        <v>400m</v>
      </c>
      <c r="L51" s="318" t="str">
        <f>RIGHT('FINAL TIMETABLE for indoor'!J34,'FINAL TIMETABLE for indoor'!O34-'FINAL TIMETABLE for indoor'!P34)</f>
        <v>Heats</v>
      </c>
      <c r="M51" s="452">
        <v>1</v>
      </c>
      <c r="N51" s="452">
        <v>2</v>
      </c>
      <c r="O51" s="310" t="s">
        <v>1846</v>
      </c>
      <c r="P51" s="311"/>
      <c r="Q51" s="312">
        <f>G51</f>
        <v>0.5</v>
      </c>
      <c r="R51" s="313">
        <f>SUM(J51*$U$7)</f>
        <v>6.9444444444444441E-3</v>
      </c>
      <c r="S51" s="312">
        <f>SUM(R51+Q51)</f>
        <v>0.50694444444444442</v>
      </c>
      <c r="T51" s="458"/>
      <c r="U51" s="353"/>
    </row>
    <row r="52" spans="1:112" x14ac:dyDescent="0.2">
      <c r="A52" s="286" t="str">
        <f t="shared" ref="A52:A74" si="40">CONCATENATE(H52," ",K52," ",L52)</f>
        <v>U20W 400m Heats</v>
      </c>
      <c r="B52" s="303" t="str">
        <f>'FINAL TIMETABLE for indoor'!B35</f>
        <v>T15-1</v>
      </c>
      <c r="C52" s="304">
        <f>'FINAL TIMETABLE for indoor'!C35</f>
        <v>0.44444444444444442</v>
      </c>
      <c r="D52" s="305">
        <f t="shared" ref="D52:D77" si="41">$U$3</f>
        <v>1.3888888888888888E-2</v>
      </c>
      <c r="E52" s="305">
        <f>'FINAL TIMETABLE for indoor'!D35</f>
        <v>0.49305555555555552</v>
      </c>
      <c r="F52" s="305">
        <f>'FINAL TIMETABLE for indoor'!E35</f>
        <v>0.50347222222222221</v>
      </c>
      <c r="G52" s="306">
        <f>'FINAL TIMETABLE for indoor'!F35</f>
        <v>0.50694444444444442</v>
      </c>
      <c r="H52" s="307" t="str">
        <f>'FINAL TIMETABLE for indoor'!G35</f>
        <v>U20W</v>
      </c>
      <c r="I52" s="308">
        <f>'FINAL TIMETABLE for indoor'!H35</f>
        <v>7</v>
      </c>
      <c r="J52" s="309" t="str">
        <f>LEFT('FINAL TIMETABLE for indoor'!J35,1)</f>
        <v>2</v>
      </c>
      <c r="K52" s="317" t="str">
        <f>'FINAL TIMETABLE for indoor'!I35</f>
        <v>400m</v>
      </c>
      <c r="L52" s="318" t="str">
        <f>RIGHT('FINAL TIMETABLE for indoor'!J35,'FINAL TIMETABLE for indoor'!O35-'FINAL TIMETABLE for indoor'!P35)</f>
        <v>Heats</v>
      </c>
      <c r="M52" s="452">
        <v>1</v>
      </c>
      <c r="N52" s="452">
        <v>2</v>
      </c>
      <c r="O52" s="310" t="s">
        <v>1846</v>
      </c>
      <c r="P52" s="311"/>
      <c r="Q52" s="312">
        <f t="shared" ref="Q52:Q74" si="42">G52</f>
        <v>0.50694444444444442</v>
      </c>
      <c r="R52" s="313">
        <f t="shared" ref="R52:R74" si="43">SUM(J52*$U$7)</f>
        <v>6.9444444444444441E-3</v>
      </c>
      <c r="S52" s="312">
        <f t="shared" ref="S52:S74" si="44">SUM(R52+Q52)</f>
        <v>0.51388888888888884</v>
      </c>
      <c r="T52" s="458"/>
      <c r="U52" s="353"/>
    </row>
    <row r="53" spans="1:112" x14ac:dyDescent="0.2">
      <c r="A53" s="286" t="str">
        <f t="shared" si="40"/>
        <v>U17M 400m Heats</v>
      </c>
      <c r="B53" s="303" t="str">
        <f>'FINAL TIMETABLE for indoor'!B36</f>
        <v>T16-1</v>
      </c>
      <c r="C53" s="304">
        <f>'FINAL TIMETABLE for indoor'!C36</f>
        <v>0.45138888888888884</v>
      </c>
      <c r="D53" s="305">
        <f t="shared" si="41"/>
        <v>1.3888888888888888E-2</v>
      </c>
      <c r="E53" s="305">
        <f>'FINAL TIMETABLE for indoor'!D36</f>
        <v>0.49999999999999994</v>
      </c>
      <c r="F53" s="305">
        <f>'FINAL TIMETABLE for indoor'!E36</f>
        <v>0.51041666666666663</v>
      </c>
      <c r="G53" s="306">
        <f>'FINAL TIMETABLE for indoor'!F36</f>
        <v>0.51388888888888884</v>
      </c>
      <c r="H53" s="307" t="str">
        <f>'FINAL TIMETABLE for indoor'!G36</f>
        <v>U17M</v>
      </c>
      <c r="I53" s="308">
        <f>'FINAL TIMETABLE for indoor'!H36</f>
        <v>8</v>
      </c>
      <c r="J53" s="309" t="str">
        <f>LEFT('FINAL TIMETABLE for indoor'!J36,1)</f>
        <v>2</v>
      </c>
      <c r="K53" s="317" t="str">
        <f>'FINAL TIMETABLE for indoor'!I36</f>
        <v>400m</v>
      </c>
      <c r="L53" s="318" t="str">
        <f>RIGHT('FINAL TIMETABLE for indoor'!J36,'FINAL TIMETABLE for indoor'!O36-'FINAL TIMETABLE for indoor'!P36)</f>
        <v>Heats</v>
      </c>
      <c r="M53" s="452">
        <v>1</v>
      </c>
      <c r="N53" s="452">
        <v>2</v>
      </c>
      <c r="O53" s="310" t="s">
        <v>1846</v>
      </c>
      <c r="P53" s="311"/>
      <c r="Q53" s="312">
        <f t="shared" si="42"/>
        <v>0.51388888888888884</v>
      </c>
      <c r="R53" s="313">
        <f t="shared" si="43"/>
        <v>6.9444444444444441E-3</v>
      </c>
      <c r="S53" s="312">
        <f t="shared" si="44"/>
        <v>0.52083333333333326</v>
      </c>
      <c r="T53" s="458"/>
      <c r="U53" s="353"/>
    </row>
    <row r="54" spans="1:112" x14ac:dyDescent="0.2">
      <c r="A54" s="286" t="str">
        <f t="shared" si="40"/>
        <v>U17W 300m Heats</v>
      </c>
      <c r="B54" s="303" t="str">
        <f>'FINAL TIMETABLE for indoor'!B37</f>
        <v>T17-1</v>
      </c>
      <c r="C54" s="304">
        <f>'FINAL TIMETABLE for indoor'!C37</f>
        <v>0.46527777777777768</v>
      </c>
      <c r="D54" s="305">
        <f t="shared" si="41"/>
        <v>1.3888888888888888E-2</v>
      </c>
      <c r="E54" s="305">
        <f>'FINAL TIMETABLE for indoor'!D37</f>
        <v>0.51388888888888884</v>
      </c>
      <c r="F54" s="305">
        <f>'FINAL TIMETABLE for indoor'!E37</f>
        <v>0.52430555555555547</v>
      </c>
      <c r="G54" s="306">
        <f>'FINAL TIMETABLE for indoor'!F37</f>
        <v>0.52777777777777768</v>
      </c>
      <c r="H54" s="307" t="str">
        <f>'FINAL TIMETABLE for indoor'!G37</f>
        <v>U17W</v>
      </c>
      <c r="I54" s="308">
        <f>'FINAL TIMETABLE for indoor'!H37</f>
        <v>13</v>
      </c>
      <c r="J54" s="309" t="str">
        <f>LEFT('FINAL TIMETABLE for indoor'!J37,1)</f>
        <v>4</v>
      </c>
      <c r="K54" s="317" t="str">
        <f>'FINAL TIMETABLE for indoor'!I37</f>
        <v>300m</v>
      </c>
      <c r="L54" s="318" t="str">
        <f>RIGHT('FINAL TIMETABLE for indoor'!J37,'FINAL TIMETABLE for indoor'!O37-'FINAL TIMETABLE for indoor'!P37)</f>
        <v>Heats</v>
      </c>
      <c r="M54" s="452">
        <v>1</v>
      </c>
      <c r="N54" s="452">
        <v>4</v>
      </c>
      <c r="O54" s="310" t="s">
        <v>1845</v>
      </c>
      <c r="P54" s="311"/>
      <c r="Q54" s="312">
        <f t="shared" si="42"/>
        <v>0.52777777777777768</v>
      </c>
      <c r="R54" s="313">
        <f t="shared" si="43"/>
        <v>1.3888888888888888E-2</v>
      </c>
      <c r="S54" s="312">
        <f t="shared" si="44"/>
        <v>0.54166666666666652</v>
      </c>
      <c r="T54" s="458"/>
      <c r="U54" s="353"/>
    </row>
    <row r="55" spans="1:112" x14ac:dyDescent="0.2">
      <c r="A55" s="286" t="str">
        <f t="shared" si="40"/>
        <v>U13G 60m Heats</v>
      </c>
      <c r="B55" s="303" t="str">
        <f>'FINAL TIMETABLE for indoor'!B38</f>
        <v>T18-1</v>
      </c>
      <c r="C55" s="304">
        <f>'FINAL TIMETABLE for indoor'!C38</f>
        <v>0.47916666666666652</v>
      </c>
      <c r="D55" s="305">
        <f t="shared" si="41"/>
        <v>1.3888888888888888E-2</v>
      </c>
      <c r="E55" s="305">
        <f>'FINAL TIMETABLE for indoor'!D38</f>
        <v>0.52777777777777768</v>
      </c>
      <c r="F55" s="305">
        <f>'FINAL TIMETABLE for indoor'!E38</f>
        <v>0.53819444444444431</v>
      </c>
      <c r="G55" s="306">
        <f>'FINAL TIMETABLE for indoor'!F38</f>
        <v>0.54166666666666652</v>
      </c>
      <c r="H55" s="307" t="str">
        <f>'FINAL TIMETABLE for indoor'!G38</f>
        <v>U13G</v>
      </c>
      <c r="I55" s="308">
        <f>'FINAL TIMETABLE for indoor'!H38</f>
        <v>24</v>
      </c>
      <c r="J55" s="309" t="str">
        <f>LEFT('FINAL TIMETABLE for indoor'!J38,1)</f>
        <v>3</v>
      </c>
      <c r="K55" s="317" t="str">
        <f>'FINAL TIMETABLE for indoor'!I38</f>
        <v>60m</v>
      </c>
      <c r="L55" s="318" t="str">
        <f>RIGHT('FINAL TIMETABLE for indoor'!J38,'FINAL TIMETABLE for indoor'!O38-'FINAL TIMETABLE for indoor'!P38)</f>
        <v>Heats</v>
      </c>
      <c r="M55" s="452">
        <v>2</v>
      </c>
      <c r="N55" s="452">
        <v>2</v>
      </c>
      <c r="O55" s="310" t="s">
        <v>2317</v>
      </c>
      <c r="P55" s="311"/>
      <c r="Q55" s="312">
        <f t="shared" si="42"/>
        <v>0.54166666666666652</v>
      </c>
      <c r="R55" s="313">
        <f t="shared" si="43"/>
        <v>1.0416666666666666E-2</v>
      </c>
      <c r="S55" s="312">
        <f t="shared" si="44"/>
        <v>0.55208333333333315</v>
      </c>
      <c r="T55" s="458"/>
      <c r="U55" s="353"/>
    </row>
    <row r="56" spans="1:112" x14ac:dyDescent="0.2">
      <c r="A56" s="286" t="str">
        <f t="shared" si="40"/>
        <v>U17W 60m Heats</v>
      </c>
      <c r="B56" s="303" t="str">
        <f>'FINAL TIMETABLE for indoor'!B39</f>
        <v>T19-1</v>
      </c>
      <c r="C56" s="304">
        <f>'FINAL TIMETABLE for indoor'!C39</f>
        <v>0.48958333333333315</v>
      </c>
      <c r="D56" s="305">
        <f t="shared" si="41"/>
        <v>1.3888888888888888E-2</v>
      </c>
      <c r="E56" s="305">
        <f>'FINAL TIMETABLE for indoor'!D39</f>
        <v>0.53819444444444431</v>
      </c>
      <c r="F56" s="305">
        <f>'FINAL TIMETABLE for indoor'!E39</f>
        <v>0.54861111111111094</v>
      </c>
      <c r="G56" s="306">
        <f>'FINAL TIMETABLE for indoor'!F39</f>
        <v>0.55208333333333315</v>
      </c>
      <c r="H56" s="307" t="str">
        <f>'FINAL TIMETABLE for indoor'!G39</f>
        <v>U17W</v>
      </c>
      <c r="I56" s="308">
        <f>'FINAL TIMETABLE for indoor'!H39</f>
        <v>23</v>
      </c>
      <c r="J56" s="309" t="str">
        <f>LEFT('FINAL TIMETABLE for indoor'!J39,1)</f>
        <v>3</v>
      </c>
      <c r="K56" s="317" t="str">
        <f>'FINAL TIMETABLE for indoor'!I39</f>
        <v>60m</v>
      </c>
      <c r="L56" s="318" t="str">
        <f>RIGHT('FINAL TIMETABLE for indoor'!J39,'FINAL TIMETABLE for indoor'!O39-'FINAL TIMETABLE for indoor'!P39)</f>
        <v>Heats</v>
      </c>
      <c r="M56" s="452">
        <v>2</v>
      </c>
      <c r="N56" s="452">
        <v>2</v>
      </c>
      <c r="O56" s="310" t="s">
        <v>2317</v>
      </c>
      <c r="P56" s="311"/>
      <c r="Q56" s="312">
        <f t="shared" si="42"/>
        <v>0.55208333333333315</v>
      </c>
      <c r="R56" s="313">
        <f t="shared" si="43"/>
        <v>1.0416666666666666E-2</v>
      </c>
      <c r="S56" s="312">
        <f t="shared" si="44"/>
        <v>0.56249999999999978</v>
      </c>
      <c r="U56" s="321"/>
    </row>
    <row r="57" spans="1:112" x14ac:dyDescent="0.2">
      <c r="A57" s="286" t="str">
        <f t="shared" si="40"/>
        <v>U20W 60m Heats</v>
      </c>
      <c r="B57" s="303" t="str">
        <f>'FINAL TIMETABLE for indoor'!B40</f>
        <v>T20-1</v>
      </c>
      <c r="C57" s="304">
        <f>'FINAL TIMETABLE for indoor'!C40</f>
        <v>0.49999999999999978</v>
      </c>
      <c r="D57" s="305">
        <f t="shared" si="41"/>
        <v>1.3888888888888888E-2</v>
      </c>
      <c r="E57" s="305">
        <f>'FINAL TIMETABLE for indoor'!D40</f>
        <v>0.54861111111111094</v>
      </c>
      <c r="F57" s="305">
        <f>'FINAL TIMETABLE for indoor'!E40</f>
        <v>0.55902777777777757</v>
      </c>
      <c r="G57" s="306">
        <f>'FINAL TIMETABLE for indoor'!F40</f>
        <v>0.56249999999999978</v>
      </c>
      <c r="H57" s="307" t="str">
        <f>'FINAL TIMETABLE for indoor'!G40</f>
        <v>U20W</v>
      </c>
      <c r="I57" s="308">
        <f>'FINAL TIMETABLE for indoor'!H40</f>
        <v>24</v>
      </c>
      <c r="J57" s="309" t="str">
        <f>LEFT('FINAL TIMETABLE for indoor'!J40,1)</f>
        <v>3</v>
      </c>
      <c r="K57" s="317" t="str">
        <f>'FINAL TIMETABLE for indoor'!I40</f>
        <v>60m</v>
      </c>
      <c r="L57" s="318" t="str">
        <f>RIGHT('FINAL TIMETABLE for indoor'!J40,'FINAL TIMETABLE for indoor'!O40-'FINAL TIMETABLE for indoor'!P40)</f>
        <v>Heats</v>
      </c>
      <c r="M57" s="452">
        <v>2</v>
      </c>
      <c r="N57" s="452">
        <v>2</v>
      </c>
      <c r="O57" s="310" t="s">
        <v>2317</v>
      </c>
      <c r="P57" s="311"/>
      <c r="Q57" s="312">
        <f t="shared" si="42"/>
        <v>0.56249999999999978</v>
      </c>
      <c r="R57" s="313">
        <f t="shared" si="43"/>
        <v>1.0416666666666666E-2</v>
      </c>
      <c r="S57" s="312">
        <f t="shared" si="44"/>
        <v>0.57291666666666641</v>
      </c>
      <c r="U57" s="321"/>
    </row>
    <row r="58" spans="1:112" x14ac:dyDescent="0.2">
      <c r="A58" s="286" t="str">
        <f t="shared" si="40"/>
        <v>U20M 60m Heats</v>
      </c>
      <c r="B58" s="303" t="str">
        <f>'FINAL TIMETABLE for indoor'!B41</f>
        <v>T21-1</v>
      </c>
      <c r="C58" s="304">
        <f>'FINAL TIMETABLE for indoor'!C41</f>
        <v>0.51041666666666641</v>
      </c>
      <c r="D58" s="305">
        <f t="shared" si="41"/>
        <v>1.3888888888888888E-2</v>
      </c>
      <c r="E58" s="305">
        <f>'FINAL TIMETABLE for indoor'!D41</f>
        <v>0.55902777777777757</v>
      </c>
      <c r="F58" s="305">
        <f>'FINAL TIMETABLE for indoor'!E41</f>
        <v>0.5694444444444442</v>
      </c>
      <c r="G58" s="306">
        <f>'FINAL TIMETABLE for indoor'!F41</f>
        <v>0.57291666666666641</v>
      </c>
      <c r="H58" s="307" t="str">
        <f>'FINAL TIMETABLE for indoor'!G41</f>
        <v>U20M</v>
      </c>
      <c r="I58" s="308">
        <f>'FINAL TIMETABLE for indoor'!H41</f>
        <v>21</v>
      </c>
      <c r="J58" s="309" t="str">
        <f>LEFT('FINAL TIMETABLE for indoor'!J41,1)</f>
        <v>3</v>
      </c>
      <c r="K58" s="317" t="str">
        <f>'FINAL TIMETABLE for indoor'!I41</f>
        <v>60m</v>
      </c>
      <c r="L58" s="318" t="str">
        <f>RIGHT('FINAL TIMETABLE for indoor'!J41,'FINAL TIMETABLE for indoor'!O41-'FINAL TIMETABLE for indoor'!P41)</f>
        <v>Heats</v>
      </c>
      <c r="M58" s="452">
        <v>2</v>
      </c>
      <c r="N58" s="452">
        <v>2</v>
      </c>
      <c r="O58" s="310" t="s">
        <v>2317</v>
      </c>
      <c r="P58" s="311"/>
      <c r="Q58" s="312">
        <f t="shared" si="42"/>
        <v>0.57291666666666641</v>
      </c>
      <c r="R58" s="313">
        <f t="shared" si="43"/>
        <v>1.0416666666666666E-2</v>
      </c>
      <c r="S58" s="312">
        <f t="shared" si="44"/>
        <v>0.58333333333333304</v>
      </c>
      <c r="U58" s="321"/>
    </row>
    <row r="59" spans="1:112" x14ac:dyDescent="0.2">
      <c r="A59" s="286" t="str">
        <f t="shared" si="40"/>
        <v>U17M 60m Heats</v>
      </c>
      <c r="B59" s="303" t="str">
        <f>'FINAL TIMETABLE for indoor'!B42</f>
        <v>T22-1</v>
      </c>
      <c r="C59" s="304">
        <f>'FINAL TIMETABLE for indoor'!C42</f>
        <v>0.52083333333333304</v>
      </c>
      <c r="D59" s="305">
        <f t="shared" si="41"/>
        <v>1.3888888888888888E-2</v>
      </c>
      <c r="E59" s="305">
        <f>'FINAL TIMETABLE for indoor'!D42</f>
        <v>0.5694444444444442</v>
      </c>
      <c r="F59" s="305">
        <f>'FINAL TIMETABLE for indoor'!E42</f>
        <v>0.57986111111111083</v>
      </c>
      <c r="G59" s="306">
        <f>'FINAL TIMETABLE for indoor'!F42</f>
        <v>0.58333333333333304</v>
      </c>
      <c r="H59" s="307" t="str">
        <f>'FINAL TIMETABLE for indoor'!G42</f>
        <v>U17M</v>
      </c>
      <c r="I59" s="308">
        <f>'FINAL TIMETABLE for indoor'!H42</f>
        <v>13</v>
      </c>
      <c r="J59" s="309" t="str">
        <f>LEFT('FINAL TIMETABLE for indoor'!J42,1)</f>
        <v>2</v>
      </c>
      <c r="K59" s="317" t="str">
        <f>'FINAL TIMETABLE for indoor'!I42</f>
        <v>60m</v>
      </c>
      <c r="L59" s="318" t="str">
        <f>RIGHT('FINAL TIMETABLE for indoor'!J42,'FINAL TIMETABLE for indoor'!O42-'FINAL TIMETABLE for indoor'!P42)</f>
        <v>Heats</v>
      </c>
      <c r="M59" s="452">
        <v>3</v>
      </c>
      <c r="N59" s="452">
        <v>2</v>
      </c>
      <c r="O59" s="310" t="s">
        <v>2317</v>
      </c>
      <c r="P59" s="311"/>
      <c r="Q59" s="312">
        <f t="shared" si="42"/>
        <v>0.58333333333333304</v>
      </c>
      <c r="R59" s="313">
        <f t="shared" si="43"/>
        <v>6.9444444444444441E-3</v>
      </c>
      <c r="S59" s="312">
        <f t="shared" si="44"/>
        <v>0.59027777777777746</v>
      </c>
      <c r="U59" s="321"/>
    </row>
    <row r="60" spans="1:112" x14ac:dyDescent="0.2">
      <c r="A60" s="286" t="str">
        <f t="shared" si="40"/>
        <v>U20W/U17W 1500m Straight Final</v>
      </c>
      <c r="B60" s="303" t="str">
        <f>'FINAL TIMETABLE for indoor'!B43</f>
        <v>T23-1</v>
      </c>
      <c r="C60" s="304">
        <f>'FINAL TIMETABLE for indoor'!C43</f>
        <v>0.52777777777777746</v>
      </c>
      <c r="D60" s="305">
        <f t="shared" si="41"/>
        <v>1.3888888888888888E-2</v>
      </c>
      <c r="E60" s="305">
        <f>'FINAL TIMETABLE for indoor'!D43</f>
        <v>0.57638888888888862</v>
      </c>
      <c r="F60" s="305">
        <f>'FINAL TIMETABLE for indoor'!E43</f>
        <v>0.58680555555555525</v>
      </c>
      <c r="G60" s="306">
        <f>'FINAL TIMETABLE for indoor'!F43</f>
        <v>0.59027777777777746</v>
      </c>
      <c r="H60" s="307" t="str">
        <f>'FINAL TIMETABLE for indoor'!G43</f>
        <v>U20W/U17W</v>
      </c>
      <c r="I60" s="308">
        <f>'FINAL TIMETABLE for indoor'!H43</f>
        <v>8</v>
      </c>
      <c r="J60" s="309" t="str">
        <f>LEFT('FINAL TIMETABLE for indoor'!J43,1)</f>
        <v>1</v>
      </c>
      <c r="K60" s="317" t="str">
        <f>'FINAL TIMETABLE for indoor'!I43</f>
        <v>1500m</v>
      </c>
      <c r="L60" s="318" t="s">
        <v>2306</v>
      </c>
      <c r="M60" s="452"/>
      <c r="N60" s="452"/>
      <c r="O60" s="310" t="s">
        <v>2318</v>
      </c>
      <c r="P60" s="311"/>
      <c r="Q60" s="312">
        <f t="shared" si="42"/>
        <v>0.59027777777777746</v>
      </c>
      <c r="R60" s="313">
        <f>SUM(J60*$U$9)</f>
        <v>5.208333333333333E-3</v>
      </c>
      <c r="S60" s="312">
        <f t="shared" si="44"/>
        <v>0.59548611111111083</v>
      </c>
      <c r="U60" s="321"/>
    </row>
    <row r="61" spans="1:112" x14ac:dyDescent="0.2">
      <c r="A61" s="286" t="str">
        <f t="shared" si="40"/>
        <v>U13B/U13G 1500m Straight Final</v>
      </c>
      <c r="B61" s="303" t="str">
        <f>'FINAL TIMETABLE for indoor'!B44</f>
        <v>T24-1</v>
      </c>
      <c r="C61" s="304">
        <f>'FINAL TIMETABLE for indoor'!C44</f>
        <v>0.53298611111111083</v>
      </c>
      <c r="D61" s="305">
        <f t="shared" si="41"/>
        <v>1.3888888888888888E-2</v>
      </c>
      <c r="E61" s="305">
        <f>'FINAL TIMETABLE for indoor'!D44</f>
        <v>0.58159722222222199</v>
      </c>
      <c r="F61" s="305">
        <f>'FINAL TIMETABLE for indoor'!E44</f>
        <v>0.59201388888888862</v>
      </c>
      <c r="G61" s="306">
        <f>'FINAL TIMETABLE for indoor'!F44</f>
        <v>0.59548611111111083</v>
      </c>
      <c r="H61" s="307" t="str">
        <f>'FINAL TIMETABLE for indoor'!G44</f>
        <v>U13B/U13G</v>
      </c>
      <c r="I61" s="308">
        <f>'FINAL TIMETABLE for indoor'!H44</f>
        <v>10</v>
      </c>
      <c r="J61" s="309" t="str">
        <f>LEFT('FINAL TIMETABLE for indoor'!J44,1)</f>
        <v>1</v>
      </c>
      <c r="K61" s="317" t="str">
        <f>'FINAL TIMETABLE for indoor'!I44</f>
        <v>1500m</v>
      </c>
      <c r="L61" s="318" t="s">
        <v>2306</v>
      </c>
      <c r="M61" s="452"/>
      <c r="N61" s="452"/>
      <c r="O61" s="310"/>
      <c r="P61" s="311"/>
      <c r="Q61" s="312">
        <f t="shared" si="42"/>
        <v>0.59548611111111083</v>
      </c>
      <c r="R61" s="313">
        <f t="shared" ref="R61:R62" si="45">SUM(J61*$U$9)</f>
        <v>5.208333333333333E-3</v>
      </c>
      <c r="S61" s="312">
        <f t="shared" si="44"/>
        <v>0.6006944444444442</v>
      </c>
      <c r="U61" s="321"/>
    </row>
    <row r="62" spans="1:112" x14ac:dyDescent="0.2">
      <c r="A62" s="286" t="str">
        <f t="shared" si="40"/>
        <v>U17M/U20M 1500m Straight Final</v>
      </c>
      <c r="B62" s="303" t="str">
        <f>'FINAL TIMETABLE for indoor'!B45</f>
        <v>T25-1</v>
      </c>
      <c r="C62" s="304">
        <f>'FINAL TIMETABLE for indoor'!C45</f>
        <v>0.5381944444444442</v>
      </c>
      <c r="D62" s="305">
        <f t="shared" si="41"/>
        <v>1.3888888888888888E-2</v>
      </c>
      <c r="E62" s="305">
        <f>'FINAL TIMETABLE for indoor'!D45</f>
        <v>0.58680555555555536</v>
      </c>
      <c r="F62" s="305">
        <f>'FINAL TIMETABLE for indoor'!E45</f>
        <v>0.59722222222222199</v>
      </c>
      <c r="G62" s="306">
        <f>'FINAL TIMETABLE for indoor'!F45</f>
        <v>0.6006944444444442</v>
      </c>
      <c r="H62" s="307" t="str">
        <f>'FINAL TIMETABLE for indoor'!G45</f>
        <v>U17M/U20M</v>
      </c>
      <c r="I62" s="308">
        <f>'FINAL TIMETABLE for indoor'!H45</f>
        <v>5</v>
      </c>
      <c r="J62" s="309" t="str">
        <f>LEFT('FINAL TIMETABLE for indoor'!J45,1)</f>
        <v>1</v>
      </c>
      <c r="K62" s="317" t="str">
        <f>'FINAL TIMETABLE for indoor'!I45</f>
        <v>1500m</v>
      </c>
      <c r="L62" s="318" t="s">
        <v>2306</v>
      </c>
      <c r="M62" s="452"/>
      <c r="N62" s="452"/>
      <c r="O62" s="310" t="s">
        <v>2319</v>
      </c>
      <c r="P62" s="311"/>
      <c r="Q62" s="312">
        <f t="shared" si="42"/>
        <v>0.6006944444444442</v>
      </c>
      <c r="R62" s="313">
        <f t="shared" si="45"/>
        <v>5.208333333333333E-3</v>
      </c>
      <c r="S62" s="312">
        <f t="shared" si="44"/>
        <v>0.60590277777777757</v>
      </c>
      <c r="U62" s="321"/>
    </row>
    <row r="63" spans="1:112" s="288" customFormat="1" x14ac:dyDescent="0.2">
      <c r="A63" s="286" t="str">
        <f t="shared" si="40"/>
        <v>U20M 60m Hurdles Straight Final</v>
      </c>
      <c r="B63" s="303" t="str">
        <f>'FINAL TIMETABLE for indoor'!B46</f>
        <v>T26-1</v>
      </c>
      <c r="C63" s="304">
        <f>'FINAL TIMETABLE for indoor'!C46</f>
        <v>0.54340277777777757</v>
      </c>
      <c r="D63" s="305">
        <f t="shared" si="41"/>
        <v>1.3888888888888888E-2</v>
      </c>
      <c r="E63" s="305">
        <f>'FINAL TIMETABLE for indoor'!D46</f>
        <v>0.59201388888888873</v>
      </c>
      <c r="F63" s="305">
        <f>'FINAL TIMETABLE for indoor'!E46</f>
        <v>0.60243055555555536</v>
      </c>
      <c r="G63" s="306">
        <f>'FINAL TIMETABLE for indoor'!F46</f>
        <v>0.60590277777777757</v>
      </c>
      <c r="H63" s="307" t="str">
        <f>'FINAL TIMETABLE for indoor'!G46</f>
        <v>U20M</v>
      </c>
      <c r="I63" s="308">
        <f>'FINAL TIMETABLE for indoor'!H46</f>
        <v>2</v>
      </c>
      <c r="J63" s="309" t="str">
        <f>LEFT('FINAL TIMETABLE for indoor'!J46,1)</f>
        <v>1</v>
      </c>
      <c r="K63" s="317" t="str">
        <f>'FINAL TIMETABLE for indoor'!I46</f>
        <v>60m Hurdles</v>
      </c>
      <c r="L63" s="318" t="str">
        <f>RIGHT('FINAL TIMETABLE for indoor'!J46,'FINAL TIMETABLE for indoor'!O46-'FINAL TIMETABLE for indoor'!P46)</f>
        <v>Straight Final</v>
      </c>
      <c r="M63" s="452"/>
      <c r="N63" s="452"/>
      <c r="O63" s="310"/>
      <c r="P63" s="311"/>
      <c r="Q63" s="312">
        <f t="shared" si="42"/>
        <v>0.60590277777777757</v>
      </c>
      <c r="R63" s="313">
        <f t="shared" si="43"/>
        <v>3.472222222222222E-3</v>
      </c>
      <c r="S63" s="312">
        <f t="shared" si="44"/>
        <v>0.60937499999999978</v>
      </c>
      <c r="T63" s="286"/>
      <c r="U63" s="321"/>
      <c r="W63" s="286"/>
      <c r="X63" s="286"/>
      <c r="Y63" s="286"/>
      <c r="Z63" s="286"/>
      <c r="AA63" s="286"/>
      <c r="AB63" s="286"/>
      <c r="AC63" s="286"/>
      <c r="AD63" s="286"/>
      <c r="AE63" s="286"/>
      <c r="AF63" s="286"/>
      <c r="AG63" s="286"/>
      <c r="AH63" s="286"/>
      <c r="AI63" s="286"/>
      <c r="AJ63" s="286"/>
      <c r="AK63" s="286"/>
      <c r="AL63" s="286"/>
      <c r="AM63" s="286"/>
      <c r="AN63" s="286"/>
      <c r="AO63" s="286"/>
      <c r="AP63" s="286"/>
      <c r="AQ63" s="286"/>
      <c r="AR63" s="286"/>
      <c r="AS63" s="286"/>
      <c r="AT63" s="286"/>
      <c r="AU63" s="286"/>
      <c r="AV63" s="286"/>
      <c r="AW63" s="286"/>
      <c r="AX63" s="286"/>
      <c r="AY63" s="286"/>
      <c r="AZ63" s="286"/>
      <c r="BA63" s="286"/>
      <c r="BB63" s="286"/>
      <c r="BC63" s="286"/>
      <c r="BD63" s="286"/>
      <c r="BE63" s="286"/>
      <c r="BF63" s="286"/>
      <c r="BG63" s="286"/>
      <c r="BH63" s="286"/>
      <c r="BI63" s="286"/>
      <c r="BJ63" s="286"/>
      <c r="BK63" s="286"/>
      <c r="BL63" s="286"/>
      <c r="BM63" s="286"/>
      <c r="BN63" s="286"/>
      <c r="BO63" s="286"/>
      <c r="BP63" s="286"/>
      <c r="BQ63" s="286"/>
      <c r="BR63" s="286"/>
      <c r="BS63" s="286"/>
      <c r="BT63" s="286"/>
      <c r="BU63" s="286"/>
      <c r="BV63" s="286"/>
      <c r="BW63" s="286"/>
      <c r="BX63" s="286"/>
      <c r="BY63" s="286"/>
      <c r="BZ63" s="286"/>
      <c r="CA63" s="286"/>
      <c r="CB63" s="286"/>
      <c r="CC63" s="286"/>
      <c r="CD63" s="286"/>
      <c r="CE63" s="286"/>
      <c r="CF63" s="286"/>
      <c r="CG63" s="286"/>
      <c r="CH63" s="286"/>
      <c r="CI63" s="286"/>
      <c r="CJ63" s="286"/>
      <c r="CK63" s="286"/>
      <c r="CL63" s="286"/>
      <c r="CM63" s="286"/>
      <c r="CN63" s="286"/>
      <c r="CO63" s="286"/>
      <c r="CP63" s="286"/>
      <c r="CQ63" s="286"/>
      <c r="CR63" s="286"/>
      <c r="CS63" s="286"/>
      <c r="CT63" s="286"/>
      <c r="CU63" s="286"/>
      <c r="CV63" s="286"/>
      <c r="CW63" s="286"/>
      <c r="CX63" s="286"/>
      <c r="CY63" s="286"/>
      <c r="CZ63" s="286"/>
      <c r="DA63" s="286"/>
      <c r="DB63" s="286"/>
      <c r="DC63" s="286"/>
      <c r="DD63" s="286"/>
      <c r="DE63" s="286"/>
      <c r="DF63" s="286"/>
      <c r="DG63" s="286"/>
      <c r="DH63" s="286"/>
    </row>
    <row r="64" spans="1:112" s="288" customFormat="1" x14ac:dyDescent="0.2">
      <c r="A64" s="286" t="str">
        <f t="shared" si="40"/>
        <v>U17M 60m Hurdles Straight Final</v>
      </c>
      <c r="B64" s="303" t="str">
        <f>'FINAL TIMETABLE for indoor'!B47</f>
        <v>T27-1</v>
      </c>
      <c r="C64" s="304">
        <f>'FINAL TIMETABLE for indoor'!C47</f>
        <v>0.5538194444444442</v>
      </c>
      <c r="D64" s="305">
        <f t="shared" si="41"/>
        <v>1.3888888888888888E-2</v>
      </c>
      <c r="E64" s="305">
        <f>'FINAL TIMETABLE for indoor'!D47</f>
        <v>0.60243055555555536</v>
      </c>
      <c r="F64" s="305">
        <f>'FINAL TIMETABLE for indoor'!E47</f>
        <v>0.61284722222222199</v>
      </c>
      <c r="G64" s="306">
        <f>'FINAL TIMETABLE for indoor'!F47</f>
        <v>0.6163194444444442</v>
      </c>
      <c r="H64" s="307" t="str">
        <f>'FINAL TIMETABLE for indoor'!G47</f>
        <v>U17M</v>
      </c>
      <c r="I64" s="308">
        <f>'FINAL TIMETABLE for indoor'!H47</f>
        <v>7</v>
      </c>
      <c r="J64" s="309" t="str">
        <f>LEFT('FINAL TIMETABLE for indoor'!J47,1)</f>
        <v>1</v>
      </c>
      <c r="K64" s="317" t="str">
        <f>'FINAL TIMETABLE for indoor'!I47</f>
        <v>60m Hurdles</v>
      </c>
      <c r="L64" s="318" t="str">
        <f>RIGHT('FINAL TIMETABLE for indoor'!J47,'FINAL TIMETABLE for indoor'!O47-'FINAL TIMETABLE for indoor'!P47)</f>
        <v>Straight Final</v>
      </c>
      <c r="M64" s="452"/>
      <c r="N64" s="452"/>
      <c r="O64" s="352"/>
      <c r="P64" s="311"/>
      <c r="Q64" s="312">
        <f t="shared" si="42"/>
        <v>0.6163194444444442</v>
      </c>
      <c r="R64" s="313">
        <f t="shared" si="43"/>
        <v>3.472222222222222E-3</v>
      </c>
      <c r="S64" s="312">
        <f t="shared" si="44"/>
        <v>0.61979166666666641</v>
      </c>
      <c r="T64" s="286"/>
      <c r="U64" s="321"/>
      <c r="W64" s="286"/>
      <c r="X64" s="286"/>
      <c r="Y64" s="286"/>
      <c r="Z64" s="286"/>
      <c r="AA64" s="286"/>
      <c r="AB64" s="286"/>
      <c r="AC64" s="286"/>
      <c r="AD64" s="286"/>
      <c r="AE64" s="286"/>
      <c r="AF64" s="286"/>
      <c r="AG64" s="286"/>
      <c r="AH64" s="286"/>
      <c r="AI64" s="286"/>
      <c r="AJ64" s="286"/>
      <c r="AK64" s="286"/>
      <c r="AL64" s="286"/>
      <c r="AM64" s="286"/>
      <c r="AN64" s="286"/>
      <c r="AO64" s="286"/>
      <c r="AP64" s="286"/>
      <c r="AQ64" s="286"/>
      <c r="AR64" s="286"/>
      <c r="AS64" s="286"/>
      <c r="AT64" s="286"/>
      <c r="AU64" s="286"/>
      <c r="AV64" s="286"/>
      <c r="AW64" s="286"/>
      <c r="AX64" s="286"/>
      <c r="AY64" s="286"/>
      <c r="AZ64" s="286"/>
      <c r="BA64" s="286"/>
      <c r="BB64" s="286"/>
      <c r="BC64" s="286"/>
      <c r="BD64" s="286"/>
      <c r="BE64" s="286"/>
      <c r="BF64" s="286"/>
      <c r="BG64" s="286"/>
      <c r="BH64" s="286"/>
      <c r="BI64" s="286"/>
      <c r="BJ64" s="286"/>
      <c r="BK64" s="286"/>
      <c r="BL64" s="286"/>
      <c r="BM64" s="286"/>
      <c r="BN64" s="286"/>
      <c r="BO64" s="286"/>
      <c r="BP64" s="286"/>
      <c r="BQ64" s="286"/>
      <c r="BR64" s="286"/>
      <c r="BS64" s="286"/>
      <c r="BT64" s="286"/>
      <c r="BU64" s="286"/>
      <c r="BV64" s="286"/>
      <c r="BW64" s="286"/>
      <c r="BX64" s="286"/>
      <c r="BY64" s="286"/>
      <c r="BZ64" s="286"/>
      <c r="CA64" s="286"/>
      <c r="CB64" s="286"/>
      <c r="CC64" s="286"/>
      <c r="CD64" s="286"/>
      <c r="CE64" s="286"/>
      <c r="CF64" s="286"/>
      <c r="CG64" s="286"/>
      <c r="CH64" s="286"/>
      <c r="CI64" s="286"/>
      <c r="CJ64" s="286"/>
      <c r="CK64" s="286"/>
      <c r="CL64" s="286"/>
      <c r="CM64" s="286"/>
      <c r="CN64" s="286"/>
      <c r="CO64" s="286"/>
      <c r="CP64" s="286"/>
      <c r="CQ64" s="286"/>
      <c r="CR64" s="286"/>
      <c r="CS64" s="286"/>
      <c r="CT64" s="286"/>
      <c r="CU64" s="286"/>
      <c r="CV64" s="286"/>
      <c r="CW64" s="286"/>
      <c r="CX64" s="286"/>
      <c r="CY64" s="286"/>
      <c r="CZ64" s="286"/>
      <c r="DA64" s="286"/>
      <c r="DB64" s="286"/>
      <c r="DC64" s="286"/>
      <c r="DD64" s="286"/>
      <c r="DE64" s="286"/>
      <c r="DF64" s="286"/>
      <c r="DG64" s="286"/>
      <c r="DH64" s="286"/>
    </row>
    <row r="65" spans="1:112" s="288" customFormat="1" x14ac:dyDescent="0.2">
      <c r="A65" s="286" t="str">
        <f t="shared" si="40"/>
        <v>U20W 60m Hurdles Straight Final</v>
      </c>
      <c r="B65" s="303" t="str">
        <f>'FINAL TIMETABLE for indoor'!B48</f>
        <v>T28-1</v>
      </c>
      <c r="C65" s="304">
        <f>'FINAL TIMETABLE for indoor'!C48</f>
        <v>0.56423611111111083</v>
      </c>
      <c r="D65" s="305">
        <f t="shared" si="41"/>
        <v>1.3888888888888888E-2</v>
      </c>
      <c r="E65" s="305">
        <f>'FINAL TIMETABLE for indoor'!D48</f>
        <v>0.61284722222222199</v>
      </c>
      <c r="F65" s="305">
        <f>'FINAL TIMETABLE for indoor'!E48</f>
        <v>0.62326388888888862</v>
      </c>
      <c r="G65" s="306">
        <f>'FINAL TIMETABLE for indoor'!F48</f>
        <v>0.62673611111111083</v>
      </c>
      <c r="H65" s="307" t="str">
        <f>'FINAL TIMETABLE for indoor'!G48</f>
        <v>U20W</v>
      </c>
      <c r="I65" s="308">
        <f>'FINAL TIMETABLE for indoor'!H48</f>
        <v>6</v>
      </c>
      <c r="J65" s="309" t="str">
        <f>LEFT('FINAL TIMETABLE for indoor'!J48,1)</f>
        <v>1</v>
      </c>
      <c r="K65" s="317" t="str">
        <f>'FINAL TIMETABLE for indoor'!I48</f>
        <v>60m Hurdles</v>
      </c>
      <c r="L65" s="318" t="str">
        <f>RIGHT('FINAL TIMETABLE for indoor'!J48,'FINAL TIMETABLE for indoor'!O48-'FINAL TIMETABLE for indoor'!P48)</f>
        <v>Straight Final</v>
      </c>
      <c r="M65" s="452"/>
      <c r="N65" s="452"/>
      <c r="O65" s="352"/>
      <c r="P65" s="311"/>
      <c r="Q65" s="312">
        <f t="shared" si="42"/>
        <v>0.62673611111111083</v>
      </c>
      <c r="R65" s="313">
        <f t="shared" si="43"/>
        <v>3.472222222222222E-3</v>
      </c>
      <c r="S65" s="312">
        <f t="shared" si="44"/>
        <v>0.63020833333333304</v>
      </c>
      <c r="T65" s="286"/>
      <c r="U65" s="321"/>
      <c r="W65" s="286"/>
      <c r="X65" s="286"/>
      <c r="Y65" s="286"/>
      <c r="Z65" s="286"/>
      <c r="AA65" s="286"/>
      <c r="AB65" s="286"/>
      <c r="AC65" s="286"/>
      <c r="AD65" s="286"/>
      <c r="AE65" s="286"/>
      <c r="AF65" s="286"/>
      <c r="AG65" s="286"/>
      <c r="AH65" s="286"/>
      <c r="AI65" s="286"/>
      <c r="AJ65" s="286"/>
      <c r="AK65" s="286"/>
      <c r="AL65" s="286"/>
      <c r="AM65" s="286"/>
      <c r="AN65" s="286"/>
      <c r="AO65" s="286"/>
      <c r="AP65" s="286"/>
      <c r="AQ65" s="286"/>
      <c r="AR65" s="286"/>
      <c r="AS65" s="286"/>
      <c r="AT65" s="286"/>
      <c r="AU65" s="286"/>
      <c r="AV65" s="286"/>
      <c r="AW65" s="286"/>
      <c r="AX65" s="286"/>
      <c r="AY65" s="286"/>
      <c r="AZ65" s="286"/>
      <c r="BA65" s="286"/>
      <c r="BB65" s="286"/>
      <c r="BC65" s="286"/>
      <c r="BD65" s="286"/>
      <c r="BE65" s="286"/>
      <c r="BF65" s="286"/>
      <c r="BG65" s="286"/>
      <c r="BH65" s="286"/>
      <c r="BI65" s="286"/>
      <c r="BJ65" s="286"/>
      <c r="BK65" s="286"/>
      <c r="BL65" s="286"/>
      <c r="BM65" s="286"/>
      <c r="BN65" s="286"/>
      <c r="BO65" s="286"/>
      <c r="BP65" s="286"/>
      <c r="BQ65" s="286"/>
      <c r="BR65" s="286"/>
      <c r="BS65" s="286"/>
      <c r="BT65" s="286"/>
      <c r="BU65" s="286"/>
      <c r="BV65" s="286"/>
      <c r="BW65" s="286"/>
      <c r="BX65" s="286"/>
      <c r="BY65" s="286"/>
      <c r="BZ65" s="286"/>
      <c r="CA65" s="286"/>
      <c r="CB65" s="286"/>
      <c r="CC65" s="286"/>
      <c r="CD65" s="286"/>
      <c r="CE65" s="286"/>
      <c r="CF65" s="286"/>
      <c r="CG65" s="286"/>
      <c r="CH65" s="286"/>
      <c r="CI65" s="286"/>
      <c r="CJ65" s="286"/>
      <c r="CK65" s="286"/>
      <c r="CL65" s="286"/>
      <c r="CM65" s="286"/>
      <c r="CN65" s="286"/>
      <c r="CO65" s="286"/>
      <c r="CP65" s="286"/>
      <c r="CQ65" s="286"/>
      <c r="CR65" s="286"/>
      <c r="CS65" s="286"/>
      <c r="CT65" s="286"/>
      <c r="CU65" s="286"/>
      <c r="CV65" s="286"/>
      <c r="CW65" s="286"/>
      <c r="CX65" s="286"/>
      <c r="CY65" s="286"/>
      <c r="CZ65" s="286"/>
      <c r="DA65" s="286"/>
      <c r="DB65" s="286"/>
      <c r="DC65" s="286"/>
      <c r="DD65" s="286"/>
      <c r="DE65" s="286"/>
      <c r="DF65" s="286"/>
      <c r="DG65" s="286"/>
      <c r="DH65" s="286"/>
    </row>
    <row r="66" spans="1:112" s="288" customFormat="1" x14ac:dyDescent="0.2">
      <c r="A66" s="286" t="str">
        <f t="shared" si="40"/>
        <v>U17W 60m Hurdles Straight Final</v>
      </c>
      <c r="B66" s="303" t="str">
        <f>'FINAL TIMETABLE for indoor'!B49</f>
        <v>T29-1</v>
      </c>
      <c r="C66" s="304">
        <f>'FINAL TIMETABLE for indoor'!C49</f>
        <v>0.56770833333333304</v>
      </c>
      <c r="D66" s="305">
        <f t="shared" si="41"/>
        <v>1.3888888888888888E-2</v>
      </c>
      <c r="E66" s="305">
        <f>'FINAL TIMETABLE for indoor'!D49</f>
        <v>0.6163194444444442</v>
      </c>
      <c r="F66" s="305">
        <f>'FINAL TIMETABLE for indoor'!E49</f>
        <v>0.62673611111111083</v>
      </c>
      <c r="G66" s="306">
        <f>'FINAL TIMETABLE for indoor'!F49</f>
        <v>0.63020833333333304</v>
      </c>
      <c r="H66" s="307" t="str">
        <f>'FINAL TIMETABLE for indoor'!G49</f>
        <v>U17W</v>
      </c>
      <c r="I66" s="308">
        <f>'FINAL TIMETABLE for indoor'!H49</f>
        <v>7</v>
      </c>
      <c r="J66" s="309" t="str">
        <f>LEFT('FINAL TIMETABLE for indoor'!J49,1)</f>
        <v>1</v>
      </c>
      <c r="K66" s="317" t="str">
        <f>'FINAL TIMETABLE for indoor'!I49</f>
        <v>60m Hurdles</v>
      </c>
      <c r="L66" s="318" t="str">
        <f>RIGHT('FINAL TIMETABLE for indoor'!J49,'FINAL TIMETABLE for indoor'!O49-'FINAL TIMETABLE for indoor'!P49)</f>
        <v>Straight Final</v>
      </c>
      <c r="M66" s="452"/>
      <c r="N66" s="452"/>
      <c r="O66" s="352"/>
      <c r="P66" s="311"/>
      <c r="Q66" s="312">
        <f t="shared" si="42"/>
        <v>0.63020833333333304</v>
      </c>
      <c r="R66" s="313">
        <f t="shared" si="43"/>
        <v>3.472222222222222E-3</v>
      </c>
      <c r="S66" s="312">
        <f t="shared" si="44"/>
        <v>0.63368055555555525</v>
      </c>
      <c r="T66" s="286"/>
      <c r="U66" s="321"/>
      <c r="W66" s="286"/>
      <c r="X66" s="286"/>
      <c r="Y66" s="286"/>
      <c r="Z66" s="286"/>
      <c r="AA66" s="286"/>
      <c r="AB66" s="286"/>
      <c r="AC66" s="286"/>
      <c r="AD66" s="286"/>
      <c r="AE66" s="286"/>
      <c r="AF66" s="286"/>
      <c r="AG66" s="286"/>
      <c r="AH66" s="286"/>
      <c r="AI66" s="286"/>
      <c r="AJ66" s="286"/>
      <c r="AK66" s="286"/>
      <c r="AL66" s="286"/>
      <c r="AM66" s="286"/>
      <c r="AN66" s="286"/>
      <c r="AO66" s="286"/>
      <c r="AP66" s="286"/>
      <c r="AQ66" s="286"/>
      <c r="AR66" s="286"/>
      <c r="AS66" s="286"/>
      <c r="AT66" s="286"/>
      <c r="AU66" s="286"/>
      <c r="AV66" s="286"/>
      <c r="AW66" s="286"/>
      <c r="AX66" s="286"/>
      <c r="AY66" s="286"/>
      <c r="AZ66" s="286"/>
      <c r="BA66" s="286"/>
      <c r="BB66" s="286"/>
      <c r="BC66" s="286"/>
      <c r="BD66" s="286"/>
      <c r="BE66" s="286"/>
      <c r="BF66" s="286"/>
      <c r="BG66" s="286"/>
      <c r="BH66" s="286"/>
      <c r="BI66" s="286"/>
      <c r="BJ66" s="286"/>
      <c r="BK66" s="286"/>
      <c r="BL66" s="286"/>
      <c r="BM66" s="286"/>
      <c r="BN66" s="286"/>
      <c r="BO66" s="286"/>
      <c r="BP66" s="286"/>
      <c r="BQ66" s="286"/>
      <c r="BR66" s="286"/>
      <c r="BS66" s="286"/>
      <c r="BT66" s="286"/>
      <c r="BU66" s="286"/>
      <c r="BV66" s="286"/>
      <c r="BW66" s="286"/>
      <c r="BX66" s="286"/>
      <c r="BY66" s="286"/>
      <c r="BZ66" s="286"/>
      <c r="CA66" s="286"/>
      <c r="CB66" s="286"/>
      <c r="CC66" s="286"/>
      <c r="CD66" s="286"/>
      <c r="CE66" s="286"/>
      <c r="CF66" s="286"/>
      <c r="CG66" s="286"/>
      <c r="CH66" s="286"/>
      <c r="CI66" s="286"/>
      <c r="CJ66" s="286"/>
      <c r="CK66" s="286"/>
      <c r="CL66" s="286"/>
      <c r="CM66" s="286"/>
      <c r="CN66" s="286"/>
      <c r="CO66" s="286"/>
      <c r="CP66" s="286"/>
      <c r="CQ66" s="286"/>
      <c r="CR66" s="286"/>
      <c r="CS66" s="286"/>
      <c r="CT66" s="286"/>
      <c r="CU66" s="286"/>
      <c r="CV66" s="286"/>
      <c r="CW66" s="286"/>
      <c r="CX66" s="286"/>
      <c r="CY66" s="286"/>
      <c r="CZ66" s="286"/>
      <c r="DA66" s="286"/>
      <c r="DB66" s="286"/>
      <c r="DC66" s="286"/>
      <c r="DD66" s="286"/>
      <c r="DE66" s="286"/>
      <c r="DF66" s="286"/>
      <c r="DG66" s="286"/>
      <c r="DH66" s="286"/>
    </row>
    <row r="67" spans="1:112" s="288" customFormat="1" x14ac:dyDescent="0.2">
      <c r="A67" s="286" t="str">
        <f t="shared" si="40"/>
        <v>U13G/U13B 60m Hurdles Straight Final</v>
      </c>
      <c r="B67" s="303" t="str">
        <f>'FINAL TIMETABLE for indoor'!B50</f>
        <v>T30-1</v>
      </c>
      <c r="C67" s="304">
        <f>'FINAL TIMETABLE for indoor'!C50</f>
        <v>0.57812499999999967</v>
      </c>
      <c r="D67" s="305">
        <f t="shared" si="41"/>
        <v>1.3888888888888888E-2</v>
      </c>
      <c r="E67" s="305">
        <f>'FINAL TIMETABLE for indoor'!D50</f>
        <v>0.62673611111111083</v>
      </c>
      <c r="F67" s="305">
        <f>'FINAL TIMETABLE for indoor'!E50</f>
        <v>0.63715277777777746</v>
      </c>
      <c r="G67" s="306">
        <f>'FINAL TIMETABLE for indoor'!F50</f>
        <v>0.64062499999999967</v>
      </c>
      <c r="H67" s="307" t="str">
        <f>'FINAL TIMETABLE for indoor'!G50</f>
        <v>U13G/U13B</v>
      </c>
      <c r="I67" s="308" t="str">
        <f>'FINAL TIMETABLE for indoor'!H50</f>
        <v>5+1</v>
      </c>
      <c r="J67" s="309" t="str">
        <f>LEFT('FINAL TIMETABLE for indoor'!J50,1)</f>
        <v>1</v>
      </c>
      <c r="K67" s="317" t="str">
        <f>'FINAL TIMETABLE for indoor'!I50</f>
        <v>60m Hurdles</v>
      </c>
      <c r="L67" s="318" t="str">
        <f>RIGHT('FINAL TIMETABLE for indoor'!J50,'FINAL TIMETABLE for indoor'!O50-'FINAL TIMETABLE for indoor'!P50)</f>
        <v>Straight Final</v>
      </c>
      <c r="M67" s="452"/>
      <c r="N67" s="452"/>
      <c r="O67" s="352"/>
      <c r="P67" s="311"/>
      <c r="Q67" s="312">
        <f t="shared" si="42"/>
        <v>0.64062499999999967</v>
      </c>
      <c r="R67" s="313">
        <f t="shared" si="43"/>
        <v>3.472222222222222E-3</v>
      </c>
      <c r="S67" s="312">
        <f t="shared" si="44"/>
        <v>0.64409722222222188</v>
      </c>
      <c r="T67" s="286"/>
      <c r="U67" s="321"/>
      <c r="W67" s="286"/>
      <c r="X67" s="286"/>
      <c r="Y67" s="286"/>
      <c r="Z67" s="286"/>
      <c r="AA67" s="286"/>
      <c r="AB67" s="286"/>
      <c r="AC67" s="286"/>
      <c r="AD67" s="286"/>
      <c r="AE67" s="286"/>
      <c r="AF67" s="286"/>
      <c r="AG67" s="286"/>
      <c r="AH67" s="286"/>
      <c r="AI67" s="286"/>
      <c r="AJ67" s="286"/>
      <c r="AK67" s="286"/>
      <c r="AL67" s="286"/>
      <c r="AM67" s="286"/>
      <c r="AN67" s="286"/>
      <c r="AO67" s="286"/>
      <c r="AP67" s="286"/>
      <c r="AQ67" s="286"/>
      <c r="AR67" s="286"/>
      <c r="AS67" s="286"/>
      <c r="AT67" s="286"/>
      <c r="AU67" s="286"/>
      <c r="AV67" s="286"/>
      <c r="AW67" s="286"/>
      <c r="AX67" s="286"/>
      <c r="AY67" s="286"/>
      <c r="AZ67" s="286"/>
      <c r="BA67" s="286"/>
      <c r="BB67" s="286"/>
      <c r="BC67" s="286"/>
      <c r="BD67" s="286"/>
      <c r="BE67" s="286"/>
      <c r="BF67" s="286"/>
      <c r="BG67" s="286"/>
      <c r="BH67" s="286"/>
      <c r="BI67" s="286"/>
      <c r="BJ67" s="286"/>
      <c r="BK67" s="286"/>
      <c r="BL67" s="286"/>
      <c r="BM67" s="286"/>
      <c r="BN67" s="286"/>
      <c r="BO67" s="286"/>
      <c r="BP67" s="286"/>
      <c r="BQ67" s="286"/>
      <c r="BR67" s="286"/>
      <c r="BS67" s="286"/>
      <c r="BT67" s="286"/>
      <c r="BU67" s="286"/>
      <c r="BV67" s="286"/>
      <c r="BW67" s="286"/>
      <c r="BX67" s="286"/>
      <c r="BY67" s="286"/>
      <c r="BZ67" s="286"/>
      <c r="CA67" s="286"/>
      <c r="CB67" s="286"/>
      <c r="CC67" s="286"/>
      <c r="CD67" s="286"/>
      <c r="CE67" s="286"/>
      <c r="CF67" s="286"/>
      <c r="CG67" s="286"/>
      <c r="CH67" s="286"/>
      <c r="CI67" s="286"/>
      <c r="CJ67" s="286"/>
      <c r="CK67" s="286"/>
      <c r="CL67" s="286"/>
      <c r="CM67" s="286"/>
      <c r="CN67" s="286"/>
      <c r="CO67" s="286"/>
      <c r="CP67" s="286"/>
      <c r="CQ67" s="286"/>
      <c r="CR67" s="286"/>
      <c r="CS67" s="286"/>
      <c r="CT67" s="286"/>
      <c r="CU67" s="286"/>
      <c r="CV67" s="286"/>
      <c r="CW67" s="286"/>
      <c r="CX67" s="286"/>
      <c r="CY67" s="286"/>
      <c r="CZ67" s="286"/>
      <c r="DA67" s="286"/>
      <c r="DB67" s="286"/>
      <c r="DC67" s="286"/>
      <c r="DD67" s="286"/>
      <c r="DE67" s="286"/>
      <c r="DF67" s="286"/>
      <c r="DG67" s="286"/>
      <c r="DH67" s="286"/>
    </row>
    <row r="68" spans="1:112" s="288" customFormat="1" x14ac:dyDescent="0.2">
      <c r="A68" s="286" t="str">
        <f t="shared" si="40"/>
        <v>U20M 400m Final</v>
      </c>
      <c r="B68" s="303" t="str">
        <f>'FINAL TIMETABLE for indoor'!B51</f>
        <v>T14-2</v>
      </c>
      <c r="C68" s="304">
        <f>'FINAL TIMETABLE for indoor'!C51</f>
        <v>0</v>
      </c>
      <c r="D68" s="305">
        <f t="shared" si="41"/>
        <v>1.3888888888888888E-2</v>
      </c>
      <c r="E68" s="305">
        <f>'FINAL TIMETABLE for indoor'!D51</f>
        <v>0.63020833333333304</v>
      </c>
      <c r="F68" s="305">
        <f>'FINAL TIMETABLE for indoor'!E51</f>
        <v>0.64062499999999967</v>
      </c>
      <c r="G68" s="306">
        <f>'FINAL TIMETABLE for indoor'!F51</f>
        <v>0.64409722222222188</v>
      </c>
      <c r="H68" s="307" t="str">
        <f>'FINAL TIMETABLE for indoor'!G51</f>
        <v>U20M</v>
      </c>
      <c r="I68" s="308">
        <f>'FINAL TIMETABLE for indoor'!H51</f>
        <v>4</v>
      </c>
      <c r="J68" s="309" t="str">
        <f>LEFT('FINAL TIMETABLE for indoor'!J51,1)</f>
        <v>1</v>
      </c>
      <c r="K68" s="317" t="str">
        <f>'FINAL TIMETABLE for indoor'!I51</f>
        <v>400m</v>
      </c>
      <c r="L68" s="318" t="str">
        <f>RIGHT('FINAL TIMETABLE for indoor'!J51,'FINAL TIMETABLE for indoor'!O51-'FINAL TIMETABLE for indoor'!P51)</f>
        <v>Final</v>
      </c>
      <c r="M68" s="452"/>
      <c r="N68" s="452"/>
      <c r="O68" s="352"/>
      <c r="P68" s="311"/>
      <c r="Q68" s="312">
        <f t="shared" si="42"/>
        <v>0.64409722222222188</v>
      </c>
      <c r="R68" s="313">
        <f t="shared" si="43"/>
        <v>3.472222222222222E-3</v>
      </c>
      <c r="S68" s="312">
        <f t="shared" si="44"/>
        <v>0.64756944444444409</v>
      </c>
      <c r="T68" s="286"/>
      <c r="U68" s="321"/>
      <c r="W68" s="286"/>
      <c r="X68" s="286"/>
      <c r="Y68" s="286"/>
      <c r="Z68" s="286"/>
      <c r="AA68" s="286"/>
      <c r="AB68" s="286"/>
      <c r="AC68" s="286"/>
      <c r="AD68" s="286"/>
      <c r="AE68" s="286"/>
      <c r="AF68" s="286"/>
      <c r="AG68" s="286"/>
      <c r="AH68" s="286"/>
      <c r="AI68" s="286"/>
      <c r="AJ68" s="286"/>
      <c r="AK68" s="286"/>
      <c r="AL68" s="286"/>
      <c r="AM68" s="286"/>
      <c r="AN68" s="286"/>
      <c r="AO68" s="286"/>
      <c r="AP68" s="286"/>
      <c r="AQ68" s="286"/>
      <c r="AR68" s="286"/>
      <c r="AS68" s="286"/>
      <c r="AT68" s="286"/>
      <c r="AU68" s="286"/>
      <c r="AV68" s="286"/>
      <c r="AW68" s="286"/>
      <c r="AX68" s="286"/>
      <c r="AY68" s="286"/>
      <c r="AZ68" s="286"/>
      <c r="BA68" s="286"/>
      <c r="BB68" s="286"/>
      <c r="BC68" s="286"/>
      <c r="BD68" s="286"/>
      <c r="BE68" s="286"/>
      <c r="BF68" s="286"/>
      <c r="BG68" s="286"/>
      <c r="BH68" s="286"/>
      <c r="BI68" s="286"/>
      <c r="BJ68" s="286"/>
      <c r="BK68" s="286"/>
      <c r="BL68" s="286"/>
      <c r="BM68" s="286"/>
      <c r="BN68" s="286"/>
      <c r="BO68" s="286"/>
      <c r="BP68" s="286"/>
      <c r="BQ68" s="286"/>
      <c r="BR68" s="286"/>
      <c r="BS68" s="286"/>
      <c r="BT68" s="286"/>
      <c r="BU68" s="286"/>
      <c r="BV68" s="286"/>
      <c r="BW68" s="286"/>
      <c r="BX68" s="286"/>
      <c r="BY68" s="286"/>
      <c r="BZ68" s="286"/>
      <c r="CA68" s="286"/>
      <c r="CB68" s="286"/>
      <c r="CC68" s="286"/>
      <c r="CD68" s="286"/>
      <c r="CE68" s="286"/>
      <c r="CF68" s="286"/>
      <c r="CG68" s="286"/>
      <c r="CH68" s="286"/>
      <c r="CI68" s="286"/>
      <c r="CJ68" s="286"/>
      <c r="CK68" s="286"/>
      <c r="CL68" s="286"/>
      <c r="CM68" s="286"/>
      <c r="CN68" s="286"/>
      <c r="CO68" s="286"/>
      <c r="CP68" s="286"/>
      <c r="CQ68" s="286"/>
      <c r="CR68" s="286"/>
      <c r="CS68" s="286"/>
      <c r="CT68" s="286"/>
      <c r="CU68" s="286"/>
      <c r="CV68" s="286"/>
      <c r="CW68" s="286"/>
      <c r="CX68" s="286"/>
      <c r="CY68" s="286"/>
      <c r="CZ68" s="286"/>
      <c r="DA68" s="286"/>
      <c r="DB68" s="286"/>
      <c r="DC68" s="286"/>
      <c r="DD68" s="286"/>
      <c r="DE68" s="286"/>
      <c r="DF68" s="286"/>
      <c r="DG68" s="286"/>
      <c r="DH68" s="286"/>
    </row>
    <row r="69" spans="1:112" s="288" customFormat="1" x14ac:dyDescent="0.2">
      <c r="A69" s="286" t="str">
        <f t="shared" si="40"/>
        <v>U20W 400m Final</v>
      </c>
      <c r="B69" s="303" t="str">
        <f>'FINAL TIMETABLE for indoor'!B52</f>
        <v>T15-2</v>
      </c>
      <c r="C69" s="304">
        <f>'FINAL TIMETABLE for indoor'!C52</f>
        <v>0</v>
      </c>
      <c r="D69" s="305">
        <f t="shared" si="41"/>
        <v>1.3888888888888888E-2</v>
      </c>
      <c r="E69" s="305">
        <f>'FINAL TIMETABLE for indoor'!D52</f>
        <v>0.63368055555555525</v>
      </c>
      <c r="F69" s="305">
        <f>'FINAL TIMETABLE for indoor'!E52</f>
        <v>0.64409722222222188</v>
      </c>
      <c r="G69" s="306">
        <f>'FINAL TIMETABLE for indoor'!F52</f>
        <v>0.64756944444444409</v>
      </c>
      <c r="H69" s="307" t="str">
        <f>'FINAL TIMETABLE for indoor'!G52</f>
        <v>U20W</v>
      </c>
      <c r="I69" s="308">
        <f>'FINAL TIMETABLE for indoor'!H52</f>
        <v>4</v>
      </c>
      <c r="J69" s="309" t="str">
        <f>LEFT('FINAL TIMETABLE for indoor'!J52,1)</f>
        <v>1</v>
      </c>
      <c r="K69" s="317" t="str">
        <f>'FINAL TIMETABLE for indoor'!I52</f>
        <v>400m</v>
      </c>
      <c r="L69" s="318" t="str">
        <f>RIGHT('FINAL TIMETABLE for indoor'!J52,'FINAL TIMETABLE for indoor'!O52-'FINAL TIMETABLE for indoor'!P52)</f>
        <v>Final</v>
      </c>
      <c r="M69" s="452"/>
      <c r="N69" s="452"/>
      <c r="O69" s="352"/>
      <c r="P69" s="311"/>
      <c r="Q69" s="312">
        <f t="shared" si="42"/>
        <v>0.64756944444444409</v>
      </c>
      <c r="R69" s="313">
        <f t="shared" si="43"/>
        <v>3.472222222222222E-3</v>
      </c>
      <c r="S69" s="312">
        <f t="shared" si="44"/>
        <v>0.6510416666666663</v>
      </c>
      <c r="T69" s="286"/>
      <c r="U69" s="321"/>
      <c r="W69" s="286"/>
      <c r="X69" s="286"/>
      <c r="Y69" s="286"/>
      <c r="Z69" s="286"/>
      <c r="AA69" s="286"/>
      <c r="AB69" s="286"/>
      <c r="AC69" s="286"/>
      <c r="AD69" s="286"/>
      <c r="AE69" s="286"/>
      <c r="AF69" s="286"/>
      <c r="AG69" s="286"/>
      <c r="AH69" s="286"/>
      <c r="AI69" s="286"/>
      <c r="AJ69" s="286"/>
      <c r="AK69" s="286"/>
      <c r="AL69" s="286"/>
      <c r="AM69" s="286"/>
      <c r="AN69" s="286"/>
      <c r="AO69" s="286"/>
      <c r="AP69" s="286"/>
      <c r="AQ69" s="286"/>
      <c r="AR69" s="286"/>
      <c r="AS69" s="286"/>
      <c r="AT69" s="286"/>
      <c r="AU69" s="286"/>
      <c r="AV69" s="286"/>
      <c r="AW69" s="286"/>
      <c r="AX69" s="286"/>
      <c r="AY69" s="286"/>
      <c r="AZ69" s="286"/>
      <c r="BA69" s="286"/>
      <c r="BB69" s="286"/>
      <c r="BC69" s="286"/>
      <c r="BD69" s="286"/>
      <c r="BE69" s="286"/>
      <c r="BF69" s="286"/>
      <c r="BG69" s="286"/>
      <c r="BH69" s="286"/>
      <c r="BI69" s="286"/>
      <c r="BJ69" s="286"/>
      <c r="BK69" s="286"/>
      <c r="BL69" s="286"/>
      <c r="BM69" s="286"/>
      <c r="BN69" s="286"/>
      <c r="BO69" s="286"/>
      <c r="BP69" s="286"/>
      <c r="BQ69" s="286"/>
      <c r="BR69" s="286"/>
      <c r="BS69" s="286"/>
      <c r="BT69" s="286"/>
      <c r="BU69" s="286"/>
      <c r="BV69" s="286"/>
      <c r="BW69" s="286"/>
      <c r="BX69" s="286"/>
      <c r="BY69" s="286"/>
      <c r="BZ69" s="286"/>
      <c r="CA69" s="286"/>
      <c r="CB69" s="286"/>
      <c r="CC69" s="286"/>
      <c r="CD69" s="286"/>
      <c r="CE69" s="286"/>
      <c r="CF69" s="286"/>
      <c r="CG69" s="286"/>
      <c r="CH69" s="286"/>
      <c r="CI69" s="286"/>
      <c r="CJ69" s="286"/>
      <c r="CK69" s="286"/>
      <c r="CL69" s="286"/>
      <c r="CM69" s="286"/>
      <c r="CN69" s="286"/>
      <c r="CO69" s="286"/>
      <c r="CP69" s="286"/>
      <c r="CQ69" s="286"/>
      <c r="CR69" s="286"/>
      <c r="CS69" s="286"/>
      <c r="CT69" s="286"/>
      <c r="CU69" s="286"/>
      <c r="CV69" s="286"/>
      <c r="CW69" s="286"/>
      <c r="CX69" s="286"/>
      <c r="CY69" s="286"/>
      <c r="CZ69" s="286"/>
      <c r="DA69" s="286"/>
      <c r="DB69" s="286"/>
      <c r="DC69" s="286"/>
      <c r="DD69" s="286"/>
      <c r="DE69" s="286"/>
      <c r="DF69" s="286"/>
      <c r="DG69" s="286"/>
      <c r="DH69" s="286"/>
    </row>
    <row r="70" spans="1:112" s="288" customFormat="1" x14ac:dyDescent="0.2">
      <c r="A70" s="286" t="str">
        <f t="shared" si="40"/>
        <v>U17M 400m Final</v>
      </c>
      <c r="B70" s="303" t="str">
        <f>'FINAL TIMETABLE for indoor'!B53</f>
        <v>T16-2</v>
      </c>
      <c r="C70" s="304">
        <f>'FINAL TIMETABLE for indoor'!C53</f>
        <v>0</v>
      </c>
      <c r="D70" s="305">
        <f t="shared" si="41"/>
        <v>1.3888888888888888E-2</v>
      </c>
      <c r="E70" s="305">
        <f>'FINAL TIMETABLE for indoor'!D53</f>
        <v>0.63715277777777746</v>
      </c>
      <c r="F70" s="305">
        <f>'FINAL TIMETABLE for indoor'!E53</f>
        <v>0.64756944444444409</v>
      </c>
      <c r="G70" s="306">
        <f>'FINAL TIMETABLE for indoor'!F53</f>
        <v>0.6510416666666663</v>
      </c>
      <c r="H70" s="307" t="str">
        <f>'FINAL TIMETABLE for indoor'!G53</f>
        <v>U17M</v>
      </c>
      <c r="I70" s="308">
        <f>'FINAL TIMETABLE for indoor'!H53</f>
        <v>4</v>
      </c>
      <c r="J70" s="309" t="str">
        <f>LEFT('FINAL TIMETABLE for indoor'!J53,1)</f>
        <v>1</v>
      </c>
      <c r="K70" s="317" t="str">
        <f>'FINAL TIMETABLE for indoor'!I53</f>
        <v>400m</v>
      </c>
      <c r="L70" s="318" t="str">
        <f>RIGHT('FINAL TIMETABLE for indoor'!J53,'FINAL TIMETABLE for indoor'!O53-'FINAL TIMETABLE for indoor'!P53)</f>
        <v>Final</v>
      </c>
      <c r="M70" s="452"/>
      <c r="N70" s="452"/>
      <c r="O70" s="352"/>
      <c r="P70" s="311"/>
      <c r="Q70" s="312">
        <f t="shared" si="42"/>
        <v>0.6510416666666663</v>
      </c>
      <c r="R70" s="313">
        <f t="shared" si="43"/>
        <v>3.472222222222222E-3</v>
      </c>
      <c r="S70" s="312">
        <f t="shared" si="44"/>
        <v>0.65451388888888851</v>
      </c>
      <c r="T70" s="286"/>
      <c r="U70" s="321"/>
      <c r="W70" s="286"/>
      <c r="X70" s="286"/>
      <c r="Y70" s="286"/>
      <c r="Z70" s="286"/>
      <c r="AA70" s="286"/>
      <c r="AB70" s="286"/>
      <c r="AC70" s="286"/>
      <c r="AD70" s="286"/>
      <c r="AE70" s="286"/>
      <c r="AF70" s="286"/>
      <c r="AG70" s="286"/>
      <c r="AH70" s="286"/>
      <c r="AI70" s="286"/>
      <c r="AJ70" s="286"/>
      <c r="AK70" s="286"/>
      <c r="AL70" s="286"/>
      <c r="AM70" s="286"/>
      <c r="AN70" s="286"/>
      <c r="AO70" s="286"/>
      <c r="AP70" s="286"/>
      <c r="AQ70" s="286"/>
      <c r="AR70" s="286"/>
      <c r="AS70" s="286"/>
      <c r="AT70" s="286"/>
      <c r="AU70" s="286"/>
      <c r="AV70" s="286"/>
      <c r="AW70" s="286"/>
      <c r="AX70" s="286"/>
      <c r="AY70" s="286"/>
      <c r="AZ70" s="286"/>
      <c r="BA70" s="286"/>
      <c r="BB70" s="286"/>
      <c r="BC70" s="286"/>
      <c r="BD70" s="286"/>
      <c r="BE70" s="286"/>
      <c r="BF70" s="286"/>
      <c r="BG70" s="286"/>
      <c r="BH70" s="286"/>
      <c r="BI70" s="286"/>
      <c r="BJ70" s="286"/>
      <c r="BK70" s="286"/>
      <c r="BL70" s="286"/>
      <c r="BM70" s="286"/>
      <c r="BN70" s="286"/>
      <c r="BO70" s="286"/>
      <c r="BP70" s="286"/>
      <c r="BQ70" s="286"/>
      <c r="BR70" s="286"/>
      <c r="BS70" s="286"/>
      <c r="BT70" s="286"/>
      <c r="BU70" s="286"/>
      <c r="BV70" s="286"/>
      <c r="BW70" s="286"/>
      <c r="BX70" s="286"/>
      <c r="BY70" s="286"/>
      <c r="BZ70" s="286"/>
      <c r="CA70" s="286"/>
      <c r="CB70" s="286"/>
      <c r="CC70" s="286"/>
      <c r="CD70" s="286"/>
      <c r="CE70" s="286"/>
      <c r="CF70" s="286"/>
      <c r="CG70" s="286"/>
      <c r="CH70" s="286"/>
      <c r="CI70" s="286"/>
      <c r="CJ70" s="286"/>
      <c r="CK70" s="286"/>
      <c r="CL70" s="286"/>
      <c r="CM70" s="286"/>
      <c r="CN70" s="286"/>
      <c r="CO70" s="286"/>
      <c r="CP70" s="286"/>
      <c r="CQ70" s="286"/>
      <c r="CR70" s="286"/>
      <c r="CS70" s="286"/>
      <c r="CT70" s="286"/>
      <c r="CU70" s="286"/>
      <c r="CV70" s="286"/>
      <c r="CW70" s="286"/>
      <c r="CX70" s="286"/>
      <c r="CY70" s="286"/>
      <c r="CZ70" s="286"/>
      <c r="DA70" s="286"/>
      <c r="DB70" s="286"/>
      <c r="DC70" s="286"/>
      <c r="DD70" s="286"/>
      <c r="DE70" s="286"/>
      <c r="DF70" s="286"/>
      <c r="DG70" s="286"/>
      <c r="DH70" s="286"/>
    </row>
    <row r="71" spans="1:112" s="288" customFormat="1" x14ac:dyDescent="0.2">
      <c r="A71" s="286" t="str">
        <f t="shared" si="40"/>
        <v>U17W 300m Final</v>
      </c>
      <c r="B71" s="303" t="str">
        <f>'FINAL TIMETABLE for indoor'!B54</f>
        <v>T17-3</v>
      </c>
      <c r="C71" s="304">
        <f>'FINAL TIMETABLE for indoor'!C54</f>
        <v>0</v>
      </c>
      <c r="D71" s="305">
        <f t="shared" si="41"/>
        <v>1.3888888888888888E-2</v>
      </c>
      <c r="E71" s="305">
        <f>'FINAL TIMETABLE for indoor'!D54</f>
        <v>0.64756944444444409</v>
      </c>
      <c r="F71" s="305">
        <f>'FINAL TIMETABLE for indoor'!E54</f>
        <v>0.65798611111111072</v>
      </c>
      <c r="G71" s="306">
        <f>'FINAL TIMETABLE for indoor'!F54</f>
        <v>0.66145833333333293</v>
      </c>
      <c r="H71" s="307" t="str">
        <f>'FINAL TIMETABLE for indoor'!G54</f>
        <v>U17W</v>
      </c>
      <c r="I71" s="308">
        <f>'FINAL TIMETABLE for indoor'!H54</f>
        <v>4</v>
      </c>
      <c r="J71" s="309" t="str">
        <f>LEFT('FINAL TIMETABLE for indoor'!J54,1)</f>
        <v>1</v>
      </c>
      <c r="K71" s="317" t="str">
        <f>'FINAL TIMETABLE for indoor'!I54</f>
        <v>300m</v>
      </c>
      <c r="L71" s="318" t="str">
        <f>RIGHT('FINAL TIMETABLE for indoor'!J54,'FINAL TIMETABLE for indoor'!O54-'FINAL TIMETABLE for indoor'!P54)</f>
        <v>Final</v>
      </c>
      <c r="M71" s="452"/>
      <c r="N71" s="452"/>
      <c r="O71" s="352"/>
      <c r="P71" s="311"/>
      <c r="Q71" s="312">
        <f t="shared" si="42"/>
        <v>0.66145833333333293</v>
      </c>
      <c r="R71" s="313">
        <f t="shared" si="43"/>
        <v>3.472222222222222E-3</v>
      </c>
      <c r="S71" s="312">
        <f t="shared" si="44"/>
        <v>0.66493055555555514</v>
      </c>
      <c r="T71" s="286"/>
      <c r="U71" s="321"/>
      <c r="W71" s="286"/>
      <c r="X71" s="286"/>
      <c r="Y71" s="286"/>
      <c r="Z71" s="286"/>
      <c r="AA71" s="286"/>
      <c r="AB71" s="286"/>
      <c r="AC71" s="286"/>
      <c r="AD71" s="286"/>
      <c r="AE71" s="286"/>
      <c r="AF71" s="286"/>
      <c r="AG71" s="286"/>
      <c r="AH71" s="286"/>
      <c r="AI71" s="286"/>
      <c r="AJ71" s="286"/>
      <c r="AK71" s="286"/>
      <c r="AL71" s="286"/>
      <c r="AM71" s="286"/>
      <c r="AN71" s="286"/>
      <c r="AO71" s="286"/>
      <c r="AP71" s="286"/>
      <c r="AQ71" s="286"/>
      <c r="AR71" s="286"/>
      <c r="AS71" s="286"/>
      <c r="AT71" s="286"/>
      <c r="AU71" s="286"/>
      <c r="AV71" s="286"/>
      <c r="AW71" s="286"/>
      <c r="AX71" s="286"/>
      <c r="AY71" s="286"/>
      <c r="AZ71" s="286"/>
      <c r="BA71" s="286"/>
      <c r="BB71" s="286"/>
      <c r="BC71" s="286"/>
      <c r="BD71" s="286"/>
      <c r="BE71" s="286"/>
      <c r="BF71" s="286"/>
      <c r="BG71" s="286"/>
      <c r="BH71" s="286"/>
      <c r="BI71" s="286"/>
      <c r="BJ71" s="286"/>
      <c r="BK71" s="286"/>
      <c r="BL71" s="286"/>
      <c r="BM71" s="286"/>
      <c r="BN71" s="286"/>
      <c r="BO71" s="286"/>
      <c r="BP71" s="286"/>
      <c r="BQ71" s="286"/>
      <c r="BR71" s="286"/>
      <c r="BS71" s="286"/>
      <c r="BT71" s="286"/>
      <c r="BU71" s="286"/>
      <c r="BV71" s="286"/>
      <c r="BW71" s="286"/>
      <c r="BX71" s="286"/>
      <c r="BY71" s="286"/>
      <c r="BZ71" s="286"/>
      <c r="CA71" s="286"/>
      <c r="CB71" s="286"/>
      <c r="CC71" s="286"/>
      <c r="CD71" s="286"/>
      <c r="CE71" s="286"/>
      <c r="CF71" s="286"/>
      <c r="CG71" s="286"/>
      <c r="CH71" s="286"/>
      <c r="CI71" s="286"/>
      <c r="CJ71" s="286"/>
      <c r="CK71" s="286"/>
      <c r="CL71" s="286"/>
      <c r="CM71" s="286"/>
      <c r="CN71" s="286"/>
      <c r="CO71" s="286"/>
      <c r="CP71" s="286"/>
      <c r="CQ71" s="286"/>
      <c r="CR71" s="286"/>
      <c r="CS71" s="286"/>
      <c r="CT71" s="286"/>
      <c r="CU71" s="286"/>
      <c r="CV71" s="286"/>
      <c r="CW71" s="286"/>
      <c r="CX71" s="286"/>
      <c r="CY71" s="286"/>
      <c r="CZ71" s="286"/>
      <c r="DA71" s="286"/>
      <c r="DB71" s="286"/>
      <c r="DC71" s="286"/>
      <c r="DD71" s="286"/>
      <c r="DE71" s="286"/>
      <c r="DF71" s="286"/>
      <c r="DG71" s="286"/>
      <c r="DH71" s="286"/>
    </row>
    <row r="72" spans="1:112" s="288" customFormat="1" x14ac:dyDescent="0.2">
      <c r="A72" s="286" t="str">
        <f t="shared" si="40"/>
        <v>U13B 60m Straight Final</v>
      </c>
      <c r="B72" s="303" t="str">
        <f>'FINAL TIMETABLE for indoor'!B55</f>
        <v>T31-1</v>
      </c>
      <c r="C72" s="304">
        <f>'FINAL TIMETABLE for indoor'!C55</f>
        <v>0.60243055555555514</v>
      </c>
      <c r="D72" s="305">
        <f t="shared" si="41"/>
        <v>1.3888888888888888E-2</v>
      </c>
      <c r="E72" s="305">
        <f>'FINAL TIMETABLE for indoor'!D55</f>
        <v>0.6510416666666663</v>
      </c>
      <c r="F72" s="305">
        <f>'FINAL TIMETABLE for indoor'!E55</f>
        <v>0.66145833333333293</v>
      </c>
      <c r="G72" s="306">
        <f>'FINAL TIMETABLE for indoor'!F55</f>
        <v>0.66493055555555514</v>
      </c>
      <c r="H72" s="307" t="str">
        <f>'FINAL TIMETABLE for indoor'!G55</f>
        <v>U13B</v>
      </c>
      <c r="I72" s="308">
        <f>'FINAL TIMETABLE for indoor'!H55</f>
        <v>6</v>
      </c>
      <c r="J72" s="309" t="str">
        <f>LEFT('FINAL TIMETABLE for indoor'!J55,1)</f>
        <v>1</v>
      </c>
      <c r="K72" s="317" t="str">
        <f>'FINAL TIMETABLE for indoor'!I55</f>
        <v>60m</v>
      </c>
      <c r="L72" s="318" t="s">
        <v>2306</v>
      </c>
      <c r="M72" s="452"/>
      <c r="N72" s="452"/>
      <c r="O72" s="352"/>
      <c r="P72" s="311"/>
      <c r="Q72" s="312">
        <f t="shared" si="42"/>
        <v>0.66493055555555514</v>
      </c>
      <c r="R72" s="313">
        <f t="shared" si="43"/>
        <v>3.472222222222222E-3</v>
      </c>
      <c r="S72" s="312">
        <f t="shared" si="44"/>
        <v>0.66840277777777735</v>
      </c>
      <c r="T72" s="286"/>
      <c r="U72" s="321"/>
      <c r="W72" s="286"/>
      <c r="X72" s="286"/>
      <c r="Y72" s="286"/>
      <c r="Z72" s="286"/>
      <c r="AA72" s="286"/>
      <c r="AB72" s="286"/>
      <c r="AC72" s="286"/>
      <c r="AD72" s="286"/>
      <c r="AE72" s="286"/>
      <c r="AF72" s="286"/>
      <c r="AG72" s="286"/>
      <c r="AH72" s="286"/>
      <c r="AI72" s="286"/>
      <c r="AJ72" s="286"/>
      <c r="AK72" s="286"/>
      <c r="AL72" s="286"/>
      <c r="AM72" s="286"/>
      <c r="AN72" s="286"/>
      <c r="AO72" s="286"/>
      <c r="AP72" s="286"/>
      <c r="AQ72" s="286"/>
      <c r="AR72" s="286"/>
      <c r="AS72" s="286"/>
      <c r="AT72" s="286"/>
      <c r="AU72" s="286"/>
      <c r="AV72" s="286"/>
      <c r="AW72" s="286"/>
      <c r="AX72" s="286"/>
      <c r="AY72" s="286"/>
      <c r="AZ72" s="286"/>
      <c r="BA72" s="286"/>
      <c r="BB72" s="286"/>
      <c r="BC72" s="286"/>
      <c r="BD72" s="286"/>
      <c r="BE72" s="286"/>
      <c r="BF72" s="286"/>
      <c r="BG72" s="286"/>
      <c r="BH72" s="286"/>
      <c r="BI72" s="286"/>
      <c r="BJ72" s="286"/>
      <c r="BK72" s="286"/>
      <c r="BL72" s="286"/>
      <c r="BM72" s="286"/>
      <c r="BN72" s="286"/>
      <c r="BO72" s="286"/>
      <c r="BP72" s="286"/>
      <c r="BQ72" s="286"/>
      <c r="BR72" s="286"/>
      <c r="BS72" s="286"/>
      <c r="BT72" s="286"/>
      <c r="BU72" s="286"/>
      <c r="BV72" s="286"/>
      <c r="BW72" s="286"/>
      <c r="BX72" s="286"/>
      <c r="BY72" s="286"/>
      <c r="BZ72" s="286"/>
      <c r="CA72" s="286"/>
      <c r="CB72" s="286"/>
      <c r="CC72" s="286"/>
      <c r="CD72" s="286"/>
      <c r="CE72" s="286"/>
      <c r="CF72" s="286"/>
      <c r="CG72" s="286"/>
      <c r="CH72" s="286"/>
      <c r="CI72" s="286"/>
      <c r="CJ72" s="286"/>
      <c r="CK72" s="286"/>
      <c r="CL72" s="286"/>
      <c r="CM72" s="286"/>
      <c r="CN72" s="286"/>
      <c r="CO72" s="286"/>
      <c r="CP72" s="286"/>
      <c r="CQ72" s="286"/>
      <c r="CR72" s="286"/>
      <c r="CS72" s="286"/>
      <c r="CT72" s="286"/>
      <c r="CU72" s="286"/>
      <c r="CV72" s="286"/>
      <c r="CW72" s="286"/>
      <c r="CX72" s="286"/>
      <c r="CY72" s="286"/>
      <c r="CZ72" s="286"/>
      <c r="DA72" s="286"/>
      <c r="DB72" s="286"/>
      <c r="DC72" s="286"/>
      <c r="DD72" s="286"/>
      <c r="DE72" s="286"/>
      <c r="DF72" s="286"/>
      <c r="DG72" s="286"/>
      <c r="DH72" s="286"/>
    </row>
    <row r="73" spans="1:112" s="288" customFormat="1" x14ac:dyDescent="0.2">
      <c r="A73" s="286" t="str">
        <f t="shared" si="40"/>
        <v>U13G 60m Final</v>
      </c>
      <c r="B73" s="303" t="str">
        <f>'FINAL TIMETABLE for indoor'!B56</f>
        <v>T18-2</v>
      </c>
      <c r="C73" s="304">
        <f>'FINAL TIMETABLE for indoor'!C56</f>
        <v>0</v>
      </c>
      <c r="D73" s="305">
        <f t="shared" si="41"/>
        <v>1.3888888888888888E-2</v>
      </c>
      <c r="E73" s="305">
        <f>'FINAL TIMETABLE for indoor'!D56</f>
        <v>0.65451388888888851</v>
      </c>
      <c r="F73" s="305">
        <f>'FINAL TIMETABLE for indoor'!E56</f>
        <v>0.66493055555555514</v>
      </c>
      <c r="G73" s="306">
        <f>'FINAL TIMETABLE for indoor'!F56</f>
        <v>0.66840277777777735</v>
      </c>
      <c r="H73" s="307" t="str">
        <f>'FINAL TIMETABLE for indoor'!G56</f>
        <v>U13G</v>
      </c>
      <c r="I73" s="308">
        <f>'FINAL TIMETABLE for indoor'!H56</f>
        <v>8</v>
      </c>
      <c r="J73" s="309" t="str">
        <f>LEFT('FINAL TIMETABLE for indoor'!J56,1)</f>
        <v>1</v>
      </c>
      <c r="K73" s="317" t="str">
        <f>'FINAL TIMETABLE for indoor'!I56</f>
        <v>60m</v>
      </c>
      <c r="L73" s="318" t="str">
        <f>RIGHT('FINAL TIMETABLE for indoor'!J56,'FINAL TIMETABLE for indoor'!O56-'FINAL TIMETABLE for indoor'!P56)</f>
        <v>Final</v>
      </c>
      <c r="M73" s="452"/>
      <c r="N73" s="452"/>
      <c r="O73" s="352"/>
      <c r="P73" s="311"/>
      <c r="Q73" s="312">
        <f t="shared" si="42"/>
        <v>0.66840277777777735</v>
      </c>
      <c r="R73" s="313">
        <f t="shared" si="43"/>
        <v>3.472222222222222E-3</v>
      </c>
      <c r="S73" s="312">
        <f t="shared" si="44"/>
        <v>0.67187499999999956</v>
      </c>
      <c r="T73" s="286"/>
      <c r="U73" s="321"/>
      <c r="W73" s="286"/>
      <c r="X73" s="286"/>
      <c r="Y73" s="286"/>
      <c r="Z73" s="286"/>
      <c r="AA73" s="286"/>
      <c r="AB73" s="286"/>
      <c r="AC73" s="286"/>
      <c r="AD73" s="286"/>
      <c r="AE73" s="286"/>
      <c r="AF73" s="286"/>
      <c r="AG73" s="286"/>
      <c r="AH73" s="286"/>
      <c r="AI73" s="286"/>
      <c r="AJ73" s="286"/>
      <c r="AK73" s="286"/>
      <c r="AL73" s="286"/>
      <c r="AM73" s="286"/>
      <c r="AN73" s="286"/>
      <c r="AO73" s="286"/>
      <c r="AP73" s="286"/>
      <c r="AQ73" s="286"/>
      <c r="AR73" s="286"/>
      <c r="AS73" s="286"/>
      <c r="AT73" s="286"/>
      <c r="AU73" s="286"/>
      <c r="AV73" s="286"/>
      <c r="AW73" s="286"/>
      <c r="AX73" s="286"/>
      <c r="AY73" s="286"/>
      <c r="AZ73" s="286"/>
      <c r="BA73" s="286"/>
      <c r="BB73" s="286"/>
      <c r="BC73" s="286"/>
      <c r="BD73" s="286"/>
      <c r="BE73" s="286"/>
      <c r="BF73" s="286"/>
      <c r="BG73" s="286"/>
      <c r="BH73" s="286"/>
      <c r="BI73" s="286"/>
      <c r="BJ73" s="286"/>
      <c r="BK73" s="286"/>
      <c r="BL73" s="286"/>
      <c r="BM73" s="286"/>
      <c r="BN73" s="286"/>
      <c r="BO73" s="286"/>
      <c r="BP73" s="286"/>
      <c r="BQ73" s="286"/>
      <c r="BR73" s="286"/>
      <c r="BS73" s="286"/>
      <c r="BT73" s="286"/>
      <c r="BU73" s="286"/>
      <c r="BV73" s="286"/>
      <c r="BW73" s="286"/>
      <c r="BX73" s="286"/>
      <c r="BY73" s="286"/>
      <c r="BZ73" s="286"/>
      <c r="CA73" s="286"/>
      <c r="CB73" s="286"/>
      <c r="CC73" s="286"/>
      <c r="CD73" s="286"/>
      <c r="CE73" s="286"/>
      <c r="CF73" s="286"/>
      <c r="CG73" s="286"/>
      <c r="CH73" s="286"/>
      <c r="CI73" s="286"/>
      <c r="CJ73" s="286"/>
      <c r="CK73" s="286"/>
      <c r="CL73" s="286"/>
      <c r="CM73" s="286"/>
      <c r="CN73" s="286"/>
      <c r="CO73" s="286"/>
      <c r="CP73" s="286"/>
      <c r="CQ73" s="286"/>
      <c r="CR73" s="286"/>
      <c r="CS73" s="286"/>
      <c r="CT73" s="286"/>
      <c r="CU73" s="286"/>
      <c r="CV73" s="286"/>
      <c r="CW73" s="286"/>
      <c r="CX73" s="286"/>
      <c r="CY73" s="286"/>
      <c r="CZ73" s="286"/>
      <c r="DA73" s="286"/>
      <c r="DB73" s="286"/>
      <c r="DC73" s="286"/>
      <c r="DD73" s="286"/>
      <c r="DE73" s="286"/>
      <c r="DF73" s="286"/>
      <c r="DG73" s="286"/>
      <c r="DH73" s="286"/>
    </row>
    <row r="74" spans="1:112" s="288" customFormat="1" x14ac:dyDescent="0.2">
      <c r="A74" s="286" t="str">
        <f t="shared" si="40"/>
        <v>U17W 60m Final</v>
      </c>
      <c r="B74" s="303" t="str">
        <f>'FINAL TIMETABLE for indoor'!B57</f>
        <v>T19-2</v>
      </c>
      <c r="C74" s="304">
        <f>'FINAL TIMETABLE for indoor'!C57</f>
        <v>0</v>
      </c>
      <c r="D74" s="305">
        <f t="shared" si="41"/>
        <v>1.3888888888888888E-2</v>
      </c>
      <c r="E74" s="305">
        <f>'FINAL TIMETABLE for indoor'!D57</f>
        <v>0.65798611111111072</v>
      </c>
      <c r="F74" s="305">
        <f>'FINAL TIMETABLE for indoor'!E57</f>
        <v>0.66840277777777735</v>
      </c>
      <c r="G74" s="306">
        <f>'FINAL TIMETABLE for indoor'!F57</f>
        <v>0.67187499999999956</v>
      </c>
      <c r="H74" s="307" t="str">
        <f>'FINAL TIMETABLE for indoor'!G57</f>
        <v>U17W</v>
      </c>
      <c r="I74" s="308">
        <f>'FINAL TIMETABLE for indoor'!H57</f>
        <v>8</v>
      </c>
      <c r="J74" s="309" t="str">
        <f>LEFT('FINAL TIMETABLE for indoor'!J57,1)</f>
        <v>1</v>
      </c>
      <c r="K74" s="317" t="str">
        <f>'FINAL TIMETABLE for indoor'!I57</f>
        <v>60m</v>
      </c>
      <c r="L74" s="318" t="str">
        <f>RIGHT('FINAL TIMETABLE for indoor'!J57,'FINAL TIMETABLE for indoor'!O57-'FINAL TIMETABLE for indoor'!P57)</f>
        <v>Final</v>
      </c>
      <c r="M74" s="452"/>
      <c r="N74" s="452"/>
      <c r="O74" s="352"/>
      <c r="P74" s="311"/>
      <c r="Q74" s="312">
        <f t="shared" si="42"/>
        <v>0.67187499999999956</v>
      </c>
      <c r="R74" s="313">
        <f t="shared" si="43"/>
        <v>3.472222222222222E-3</v>
      </c>
      <c r="S74" s="312">
        <f t="shared" si="44"/>
        <v>0.67534722222222177</v>
      </c>
      <c r="T74" s="286"/>
      <c r="U74" s="321"/>
      <c r="W74" s="286"/>
      <c r="X74" s="286"/>
      <c r="Y74" s="286"/>
      <c r="Z74" s="286"/>
      <c r="AA74" s="286"/>
      <c r="AB74" s="286"/>
      <c r="AC74" s="286"/>
      <c r="AD74" s="286"/>
      <c r="AE74" s="286"/>
      <c r="AF74" s="286"/>
      <c r="AG74" s="286"/>
      <c r="AH74" s="286"/>
      <c r="AI74" s="286"/>
      <c r="AJ74" s="286"/>
      <c r="AK74" s="286"/>
      <c r="AL74" s="286"/>
      <c r="AM74" s="286"/>
      <c r="AN74" s="286"/>
      <c r="AO74" s="286"/>
      <c r="AP74" s="286"/>
      <c r="AQ74" s="286"/>
      <c r="AR74" s="286"/>
      <c r="AS74" s="286"/>
      <c r="AT74" s="286"/>
      <c r="AU74" s="286"/>
      <c r="AV74" s="286"/>
      <c r="AW74" s="286"/>
      <c r="AX74" s="286"/>
      <c r="AY74" s="286"/>
      <c r="AZ74" s="286"/>
      <c r="BA74" s="286"/>
      <c r="BB74" s="286"/>
      <c r="BC74" s="286"/>
      <c r="BD74" s="286"/>
      <c r="BE74" s="286"/>
      <c r="BF74" s="286"/>
      <c r="BG74" s="286"/>
      <c r="BH74" s="286"/>
      <c r="BI74" s="286"/>
      <c r="BJ74" s="286"/>
      <c r="BK74" s="286"/>
      <c r="BL74" s="286"/>
      <c r="BM74" s="286"/>
      <c r="BN74" s="286"/>
      <c r="BO74" s="286"/>
      <c r="BP74" s="286"/>
      <c r="BQ74" s="286"/>
      <c r="BR74" s="286"/>
      <c r="BS74" s="286"/>
      <c r="BT74" s="286"/>
      <c r="BU74" s="286"/>
      <c r="BV74" s="286"/>
      <c r="BW74" s="286"/>
      <c r="BX74" s="286"/>
      <c r="BY74" s="286"/>
      <c r="BZ74" s="286"/>
      <c r="CA74" s="286"/>
      <c r="CB74" s="286"/>
      <c r="CC74" s="286"/>
      <c r="CD74" s="286"/>
      <c r="CE74" s="286"/>
      <c r="CF74" s="286"/>
      <c r="CG74" s="286"/>
      <c r="CH74" s="286"/>
      <c r="CI74" s="286"/>
      <c r="CJ74" s="286"/>
      <c r="CK74" s="286"/>
      <c r="CL74" s="286"/>
      <c r="CM74" s="286"/>
      <c r="CN74" s="286"/>
      <c r="CO74" s="286"/>
      <c r="CP74" s="286"/>
      <c r="CQ74" s="286"/>
      <c r="CR74" s="286"/>
      <c r="CS74" s="286"/>
      <c r="CT74" s="286"/>
      <c r="CU74" s="286"/>
      <c r="CV74" s="286"/>
      <c r="CW74" s="286"/>
      <c r="CX74" s="286"/>
      <c r="CY74" s="286"/>
      <c r="CZ74" s="286"/>
      <c r="DA74" s="286"/>
      <c r="DB74" s="286"/>
      <c r="DC74" s="286"/>
      <c r="DD74" s="286"/>
      <c r="DE74" s="286"/>
      <c r="DF74" s="286"/>
      <c r="DG74" s="286"/>
      <c r="DH74" s="286"/>
    </row>
    <row r="75" spans="1:112" s="288" customFormat="1" x14ac:dyDescent="0.2">
      <c r="A75" s="286" t="str">
        <f t="shared" ref="A75:A78" si="46">CONCATENATE(H75," ",K75," ",L75)</f>
        <v>U20W 60m Final</v>
      </c>
      <c r="B75" s="303" t="str">
        <f>'FINAL TIMETABLE for indoor'!B58</f>
        <v>T20-2</v>
      </c>
      <c r="C75" s="304">
        <f>'FINAL TIMETABLE for indoor'!C58</f>
        <v>0</v>
      </c>
      <c r="D75" s="305">
        <f t="shared" si="41"/>
        <v>1.3888888888888888E-2</v>
      </c>
      <c r="E75" s="305">
        <f>'FINAL TIMETABLE for indoor'!D58</f>
        <v>0.66145833333333293</v>
      </c>
      <c r="F75" s="305">
        <f>'FINAL TIMETABLE for indoor'!E58</f>
        <v>0.67187499999999956</v>
      </c>
      <c r="G75" s="306">
        <f>'FINAL TIMETABLE for indoor'!F58</f>
        <v>0.67534722222222177</v>
      </c>
      <c r="H75" s="307" t="str">
        <f>'FINAL TIMETABLE for indoor'!G58</f>
        <v>U20W</v>
      </c>
      <c r="I75" s="308">
        <f>'FINAL TIMETABLE for indoor'!H58</f>
        <v>8</v>
      </c>
      <c r="J75" s="309" t="str">
        <f>LEFT('FINAL TIMETABLE for indoor'!J58,1)</f>
        <v>1</v>
      </c>
      <c r="K75" s="317" t="str">
        <f>'FINAL TIMETABLE for indoor'!I58</f>
        <v>60m</v>
      </c>
      <c r="L75" s="318" t="str">
        <f>RIGHT('FINAL TIMETABLE for indoor'!J58,'FINAL TIMETABLE for indoor'!O58-'FINAL TIMETABLE for indoor'!P58)</f>
        <v>Final</v>
      </c>
      <c r="M75" s="452"/>
      <c r="N75" s="452"/>
      <c r="O75" s="352"/>
      <c r="P75" s="311"/>
      <c r="Q75" s="312">
        <f t="shared" ref="Q75:Q77" si="47">G75</f>
        <v>0.67534722222222177</v>
      </c>
      <c r="R75" s="313">
        <f t="shared" ref="R75:R77" si="48">SUM(J75*$U$7)</f>
        <v>3.472222222222222E-3</v>
      </c>
      <c r="S75" s="312">
        <f t="shared" ref="S75:S77" si="49">SUM(R75+Q75)</f>
        <v>0.67881944444444398</v>
      </c>
      <c r="T75" s="286"/>
      <c r="U75" s="321"/>
      <c r="W75" s="286"/>
      <c r="X75" s="286"/>
      <c r="Y75" s="286"/>
      <c r="Z75" s="286"/>
      <c r="AA75" s="286"/>
      <c r="AB75" s="286"/>
      <c r="AC75" s="286"/>
      <c r="AD75" s="286"/>
      <c r="AE75" s="286"/>
      <c r="AF75" s="286"/>
      <c r="AG75" s="286"/>
      <c r="AH75" s="286"/>
      <c r="AI75" s="286"/>
      <c r="AJ75" s="286"/>
      <c r="AK75" s="286"/>
      <c r="AL75" s="286"/>
      <c r="AM75" s="286"/>
      <c r="AN75" s="286"/>
      <c r="AO75" s="286"/>
      <c r="AP75" s="286"/>
      <c r="AQ75" s="286"/>
      <c r="AR75" s="286"/>
      <c r="AS75" s="286"/>
      <c r="AT75" s="286"/>
      <c r="AU75" s="286"/>
      <c r="AV75" s="286"/>
      <c r="AW75" s="286"/>
      <c r="AX75" s="286"/>
      <c r="AY75" s="286"/>
      <c r="AZ75" s="286"/>
      <c r="BA75" s="286"/>
      <c r="BB75" s="286"/>
      <c r="BC75" s="286"/>
      <c r="BD75" s="286"/>
      <c r="BE75" s="286"/>
      <c r="BF75" s="286"/>
      <c r="BG75" s="286"/>
      <c r="BH75" s="286"/>
      <c r="BI75" s="286"/>
      <c r="BJ75" s="286"/>
      <c r="BK75" s="286"/>
      <c r="BL75" s="286"/>
      <c r="BM75" s="286"/>
      <c r="BN75" s="286"/>
      <c r="BO75" s="286"/>
      <c r="BP75" s="286"/>
      <c r="BQ75" s="286"/>
      <c r="BR75" s="286"/>
      <c r="BS75" s="286"/>
      <c r="BT75" s="286"/>
      <c r="BU75" s="286"/>
      <c r="BV75" s="286"/>
      <c r="BW75" s="286"/>
      <c r="BX75" s="286"/>
      <c r="BY75" s="286"/>
      <c r="BZ75" s="286"/>
      <c r="CA75" s="286"/>
      <c r="CB75" s="286"/>
      <c r="CC75" s="286"/>
      <c r="CD75" s="286"/>
      <c r="CE75" s="286"/>
      <c r="CF75" s="286"/>
      <c r="CG75" s="286"/>
      <c r="CH75" s="286"/>
      <c r="CI75" s="286"/>
      <c r="CJ75" s="286"/>
      <c r="CK75" s="286"/>
      <c r="CL75" s="286"/>
      <c r="CM75" s="286"/>
      <c r="CN75" s="286"/>
      <c r="CO75" s="286"/>
      <c r="CP75" s="286"/>
      <c r="CQ75" s="286"/>
      <c r="CR75" s="286"/>
      <c r="CS75" s="286"/>
      <c r="CT75" s="286"/>
      <c r="CU75" s="286"/>
      <c r="CV75" s="286"/>
      <c r="CW75" s="286"/>
      <c r="CX75" s="286"/>
      <c r="CY75" s="286"/>
      <c r="CZ75" s="286"/>
      <c r="DA75" s="286"/>
      <c r="DB75" s="286"/>
      <c r="DC75" s="286"/>
      <c r="DD75" s="286"/>
      <c r="DE75" s="286"/>
      <c r="DF75" s="286"/>
      <c r="DG75" s="286"/>
      <c r="DH75" s="286"/>
    </row>
    <row r="76" spans="1:112" s="288" customFormat="1" x14ac:dyDescent="0.2">
      <c r="A76" s="286" t="str">
        <f t="shared" si="46"/>
        <v>U20M 60m Final</v>
      </c>
      <c r="B76" s="303" t="str">
        <f>'FINAL TIMETABLE for indoor'!B59</f>
        <v>T21-2</v>
      </c>
      <c r="C76" s="304">
        <f>'FINAL TIMETABLE for indoor'!C59</f>
        <v>0</v>
      </c>
      <c r="D76" s="305">
        <f t="shared" si="41"/>
        <v>1.3888888888888888E-2</v>
      </c>
      <c r="E76" s="305">
        <f>'FINAL TIMETABLE for indoor'!D59</f>
        <v>0.66493055555555514</v>
      </c>
      <c r="F76" s="305">
        <f>'FINAL TIMETABLE for indoor'!E59</f>
        <v>0.67534722222222177</v>
      </c>
      <c r="G76" s="306">
        <f>'FINAL TIMETABLE for indoor'!F59</f>
        <v>0.67881944444444398</v>
      </c>
      <c r="H76" s="307" t="str">
        <f>'FINAL TIMETABLE for indoor'!G59</f>
        <v>U20M</v>
      </c>
      <c r="I76" s="308">
        <f>'FINAL TIMETABLE for indoor'!H59</f>
        <v>8</v>
      </c>
      <c r="J76" s="309" t="str">
        <f>LEFT('FINAL TIMETABLE for indoor'!J59,1)</f>
        <v>1</v>
      </c>
      <c r="K76" s="317" t="str">
        <f>'FINAL TIMETABLE for indoor'!I59</f>
        <v>60m</v>
      </c>
      <c r="L76" s="318" t="str">
        <f>RIGHT('FINAL TIMETABLE for indoor'!J59,'FINAL TIMETABLE for indoor'!O59-'FINAL TIMETABLE for indoor'!P59)</f>
        <v>Final</v>
      </c>
      <c r="M76" s="452"/>
      <c r="N76" s="452"/>
      <c r="O76" s="352"/>
      <c r="P76" s="311"/>
      <c r="Q76" s="312">
        <f t="shared" si="47"/>
        <v>0.67881944444444398</v>
      </c>
      <c r="R76" s="313">
        <f t="shared" si="48"/>
        <v>3.472222222222222E-3</v>
      </c>
      <c r="S76" s="312">
        <f t="shared" si="49"/>
        <v>0.68229166666666619</v>
      </c>
      <c r="T76" s="286"/>
      <c r="U76" s="321"/>
      <c r="W76" s="286"/>
      <c r="X76" s="286"/>
      <c r="Y76" s="286"/>
      <c r="Z76" s="286"/>
      <c r="AA76" s="286"/>
      <c r="AB76" s="286"/>
      <c r="AC76" s="286"/>
      <c r="AD76" s="286"/>
      <c r="AE76" s="286"/>
      <c r="AF76" s="286"/>
      <c r="AG76" s="286"/>
      <c r="AH76" s="286"/>
      <c r="AI76" s="286"/>
      <c r="AJ76" s="286"/>
      <c r="AK76" s="286"/>
      <c r="AL76" s="286"/>
      <c r="AM76" s="286"/>
      <c r="AN76" s="286"/>
      <c r="AO76" s="286"/>
      <c r="AP76" s="286"/>
      <c r="AQ76" s="286"/>
      <c r="AR76" s="286"/>
      <c r="AS76" s="286"/>
      <c r="AT76" s="286"/>
      <c r="AU76" s="286"/>
      <c r="AV76" s="286"/>
      <c r="AW76" s="286"/>
      <c r="AX76" s="286"/>
      <c r="AY76" s="286"/>
      <c r="AZ76" s="286"/>
      <c r="BA76" s="286"/>
      <c r="BB76" s="286"/>
      <c r="BC76" s="286"/>
      <c r="BD76" s="286"/>
      <c r="BE76" s="286"/>
      <c r="BF76" s="286"/>
      <c r="BG76" s="286"/>
      <c r="BH76" s="286"/>
      <c r="BI76" s="286"/>
      <c r="BJ76" s="286"/>
      <c r="BK76" s="286"/>
      <c r="BL76" s="286"/>
      <c r="BM76" s="286"/>
      <c r="BN76" s="286"/>
      <c r="BO76" s="286"/>
      <c r="BP76" s="286"/>
      <c r="BQ76" s="286"/>
      <c r="BR76" s="286"/>
      <c r="BS76" s="286"/>
      <c r="BT76" s="286"/>
      <c r="BU76" s="286"/>
      <c r="BV76" s="286"/>
      <c r="BW76" s="286"/>
      <c r="BX76" s="286"/>
      <c r="BY76" s="286"/>
      <c r="BZ76" s="286"/>
      <c r="CA76" s="286"/>
      <c r="CB76" s="286"/>
      <c r="CC76" s="286"/>
      <c r="CD76" s="286"/>
      <c r="CE76" s="286"/>
      <c r="CF76" s="286"/>
      <c r="CG76" s="286"/>
      <c r="CH76" s="286"/>
      <c r="CI76" s="286"/>
      <c r="CJ76" s="286"/>
      <c r="CK76" s="286"/>
      <c r="CL76" s="286"/>
      <c r="CM76" s="286"/>
      <c r="CN76" s="286"/>
      <c r="CO76" s="286"/>
      <c r="CP76" s="286"/>
      <c r="CQ76" s="286"/>
      <c r="CR76" s="286"/>
      <c r="CS76" s="286"/>
      <c r="CT76" s="286"/>
      <c r="CU76" s="286"/>
      <c r="CV76" s="286"/>
      <c r="CW76" s="286"/>
      <c r="CX76" s="286"/>
      <c r="CY76" s="286"/>
      <c r="CZ76" s="286"/>
      <c r="DA76" s="286"/>
      <c r="DB76" s="286"/>
      <c r="DC76" s="286"/>
      <c r="DD76" s="286"/>
      <c r="DE76" s="286"/>
      <c r="DF76" s="286"/>
      <c r="DG76" s="286"/>
      <c r="DH76" s="286"/>
    </row>
    <row r="77" spans="1:112" s="288" customFormat="1" x14ac:dyDescent="0.2">
      <c r="A77" s="286" t="str">
        <f t="shared" si="46"/>
        <v>U17M 60m Final</v>
      </c>
      <c r="B77" s="303" t="str">
        <f>'FINAL TIMETABLE for indoor'!B60</f>
        <v>T22-2</v>
      </c>
      <c r="C77" s="304">
        <f>'FINAL TIMETABLE for indoor'!C60</f>
        <v>0</v>
      </c>
      <c r="D77" s="305">
        <f t="shared" si="41"/>
        <v>1.3888888888888888E-2</v>
      </c>
      <c r="E77" s="305">
        <f>'FINAL TIMETABLE for indoor'!D60</f>
        <v>0.66840277777777735</v>
      </c>
      <c r="F77" s="305">
        <f>'FINAL TIMETABLE for indoor'!E60</f>
        <v>0.67881944444444398</v>
      </c>
      <c r="G77" s="306">
        <f>'FINAL TIMETABLE for indoor'!F60</f>
        <v>0.68229166666666619</v>
      </c>
      <c r="H77" s="307" t="str">
        <f>'FINAL TIMETABLE for indoor'!G60</f>
        <v>U17M</v>
      </c>
      <c r="I77" s="308">
        <f>'FINAL TIMETABLE for indoor'!H60</f>
        <v>8</v>
      </c>
      <c r="J77" s="309" t="str">
        <f>LEFT('FINAL TIMETABLE for indoor'!J60,1)</f>
        <v>1</v>
      </c>
      <c r="K77" s="317" t="str">
        <f>'FINAL TIMETABLE for indoor'!I60</f>
        <v>60m</v>
      </c>
      <c r="L77" s="318" t="str">
        <f>RIGHT('FINAL TIMETABLE for indoor'!J60,'FINAL TIMETABLE for indoor'!O60-'FINAL TIMETABLE for indoor'!P60)</f>
        <v>Final</v>
      </c>
      <c r="M77" s="452"/>
      <c r="N77" s="452"/>
      <c r="O77" s="352"/>
      <c r="P77" s="311"/>
      <c r="Q77" s="312">
        <f t="shared" si="47"/>
        <v>0.68229166666666619</v>
      </c>
      <c r="R77" s="313">
        <f t="shared" si="48"/>
        <v>3.472222222222222E-3</v>
      </c>
      <c r="S77" s="312">
        <f t="shared" si="49"/>
        <v>0.6857638888888884</v>
      </c>
      <c r="T77" s="286"/>
      <c r="U77" s="321"/>
      <c r="W77" s="286"/>
      <c r="X77" s="286"/>
      <c r="Y77" s="286"/>
      <c r="Z77" s="286"/>
      <c r="AA77" s="286"/>
      <c r="AB77" s="286"/>
      <c r="AC77" s="286"/>
      <c r="AD77" s="286"/>
      <c r="AE77" s="286"/>
      <c r="AF77" s="286"/>
      <c r="AG77" s="286"/>
      <c r="AH77" s="286"/>
      <c r="AI77" s="286"/>
      <c r="AJ77" s="286"/>
      <c r="AK77" s="286"/>
      <c r="AL77" s="286"/>
      <c r="AM77" s="286"/>
      <c r="AN77" s="286"/>
      <c r="AO77" s="286"/>
      <c r="AP77" s="286"/>
      <c r="AQ77" s="286"/>
      <c r="AR77" s="286"/>
      <c r="AS77" s="286"/>
      <c r="AT77" s="286"/>
      <c r="AU77" s="286"/>
      <c r="AV77" s="286"/>
      <c r="AW77" s="286"/>
      <c r="AX77" s="286"/>
      <c r="AY77" s="286"/>
      <c r="AZ77" s="286"/>
      <c r="BA77" s="286"/>
      <c r="BB77" s="286"/>
      <c r="BC77" s="286"/>
      <c r="BD77" s="286"/>
      <c r="BE77" s="286"/>
      <c r="BF77" s="286"/>
      <c r="BG77" s="286"/>
      <c r="BH77" s="286"/>
      <c r="BI77" s="286"/>
      <c r="BJ77" s="286"/>
      <c r="BK77" s="286"/>
      <c r="BL77" s="286"/>
      <c r="BM77" s="286"/>
      <c r="BN77" s="286"/>
      <c r="BO77" s="286"/>
      <c r="BP77" s="286"/>
      <c r="BQ77" s="286"/>
      <c r="BR77" s="286"/>
      <c r="BS77" s="286"/>
      <c r="BT77" s="286"/>
      <c r="BU77" s="286"/>
      <c r="BV77" s="286"/>
      <c r="BW77" s="286"/>
      <c r="BX77" s="286"/>
      <c r="BY77" s="286"/>
      <c r="BZ77" s="286"/>
      <c r="CA77" s="286"/>
      <c r="CB77" s="286"/>
      <c r="CC77" s="286"/>
      <c r="CD77" s="286"/>
      <c r="CE77" s="286"/>
      <c r="CF77" s="286"/>
      <c r="CG77" s="286"/>
      <c r="CH77" s="286"/>
      <c r="CI77" s="286"/>
      <c r="CJ77" s="286"/>
      <c r="CK77" s="286"/>
      <c r="CL77" s="286"/>
      <c r="CM77" s="286"/>
      <c r="CN77" s="286"/>
      <c r="CO77" s="286"/>
      <c r="CP77" s="286"/>
      <c r="CQ77" s="286"/>
      <c r="CR77" s="286"/>
      <c r="CS77" s="286"/>
      <c r="CT77" s="286"/>
      <c r="CU77" s="286"/>
      <c r="CV77" s="286"/>
      <c r="CW77" s="286"/>
      <c r="CX77" s="286"/>
      <c r="CY77" s="286"/>
      <c r="CZ77" s="286"/>
      <c r="DA77" s="286"/>
      <c r="DB77" s="286"/>
      <c r="DC77" s="286"/>
      <c r="DD77" s="286"/>
      <c r="DE77" s="286"/>
      <c r="DF77" s="286"/>
      <c r="DG77" s="286"/>
      <c r="DH77" s="286"/>
    </row>
    <row r="78" spans="1:112" s="288" customFormat="1" x14ac:dyDescent="0.2">
      <c r="A78" s="286" t="str">
        <f t="shared" si="46"/>
        <v xml:space="preserve">  </v>
      </c>
      <c r="B78" s="286"/>
      <c r="C78" s="286"/>
      <c r="D78" s="286"/>
      <c r="E78" s="286"/>
      <c r="F78" s="286"/>
      <c r="G78" s="286"/>
      <c r="H78" s="286"/>
      <c r="I78" s="286"/>
      <c r="J78" s="286"/>
      <c r="K78" s="286"/>
      <c r="L78" s="286"/>
      <c r="M78" s="286"/>
      <c r="N78" s="286"/>
      <c r="O78" s="286"/>
      <c r="P78" s="286"/>
      <c r="Q78" s="286"/>
      <c r="R78" s="286"/>
      <c r="S78" s="286"/>
      <c r="T78" s="286"/>
      <c r="U78" s="321"/>
      <c r="W78" s="286"/>
      <c r="X78" s="286"/>
      <c r="Y78" s="286"/>
      <c r="Z78" s="286"/>
      <c r="AA78" s="286"/>
      <c r="AB78" s="286"/>
      <c r="AC78" s="286"/>
      <c r="AD78" s="286"/>
      <c r="AE78" s="286"/>
      <c r="AF78" s="286"/>
      <c r="AG78" s="286"/>
      <c r="AH78" s="286"/>
      <c r="AI78" s="286"/>
      <c r="AJ78" s="286"/>
      <c r="AK78" s="286"/>
      <c r="AL78" s="286"/>
      <c r="AM78" s="286"/>
      <c r="AN78" s="286"/>
      <c r="AO78" s="286"/>
      <c r="AP78" s="286"/>
      <c r="AQ78" s="286"/>
      <c r="AR78" s="286"/>
      <c r="AS78" s="286"/>
      <c r="AT78" s="286"/>
      <c r="AU78" s="286"/>
      <c r="AV78" s="286"/>
      <c r="AW78" s="286"/>
      <c r="AX78" s="286"/>
      <c r="AY78" s="286"/>
      <c r="AZ78" s="286"/>
      <c r="BA78" s="286"/>
      <c r="BB78" s="286"/>
      <c r="BC78" s="286"/>
      <c r="BD78" s="286"/>
      <c r="BE78" s="286"/>
      <c r="BF78" s="286"/>
      <c r="BG78" s="286"/>
      <c r="BH78" s="286"/>
      <c r="BI78" s="286"/>
      <c r="BJ78" s="286"/>
      <c r="BK78" s="286"/>
      <c r="BL78" s="286"/>
      <c r="BM78" s="286"/>
      <c r="BN78" s="286"/>
      <c r="BO78" s="286"/>
      <c r="BP78" s="286"/>
      <c r="BQ78" s="286"/>
      <c r="BR78" s="286"/>
      <c r="BS78" s="286"/>
      <c r="BT78" s="286"/>
      <c r="BU78" s="286"/>
      <c r="BV78" s="286"/>
      <c r="BW78" s="286"/>
      <c r="BX78" s="286"/>
      <c r="BY78" s="286"/>
      <c r="BZ78" s="286"/>
      <c r="CA78" s="286"/>
      <c r="CB78" s="286"/>
      <c r="CC78" s="286"/>
      <c r="CD78" s="286"/>
      <c r="CE78" s="286"/>
      <c r="CF78" s="286"/>
      <c r="CG78" s="286"/>
      <c r="CH78" s="286"/>
      <c r="CI78" s="286"/>
      <c r="CJ78" s="286"/>
      <c r="CK78" s="286"/>
      <c r="CL78" s="286"/>
      <c r="CM78" s="286"/>
      <c r="CN78" s="286"/>
      <c r="CO78" s="286"/>
      <c r="CP78" s="286"/>
      <c r="CQ78" s="286"/>
      <c r="CR78" s="286"/>
      <c r="CS78" s="286"/>
      <c r="CT78" s="286"/>
      <c r="CU78" s="286"/>
      <c r="CV78" s="286"/>
      <c r="CW78" s="286"/>
      <c r="CX78" s="286"/>
      <c r="CY78" s="286"/>
      <c r="CZ78" s="286"/>
      <c r="DA78" s="286"/>
      <c r="DB78" s="286"/>
      <c r="DC78" s="286"/>
      <c r="DD78" s="286"/>
      <c r="DE78" s="286"/>
      <c r="DF78" s="286"/>
      <c r="DG78" s="286"/>
      <c r="DH78" s="286"/>
    </row>
    <row r="79" spans="1:112" s="288" customFormat="1" x14ac:dyDescent="0.2">
      <c r="A79" s="286"/>
      <c r="B79" s="286"/>
      <c r="C79" s="286"/>
      <c r="D79" s="286"/>
      <c r="E79" s="286"/>
      <c r="F79" s="286"/>
      <c r="G79" s="286"/>
      <c r="H79" s="286"/>
      <c r="I79" s="286"/>
      <c r="J79" s="286"/>
      <c r="K79" s="286"/>
      <c r="L79" s="286"/>
      <c r="M79" s="286"/>
      <c r="N79" s="286"/>
      <c r="O79" s="286"/>
      <c r="P79" s="286"/>
      <c r="Q79" s="286"/>
      <c r="R79" s="286"/>
      <c r="S79" s="286"/>
      <c r="T79" s="286"/>
      <c r="U79" s="321"/>
      <c r="W79" s="286"/>
      <c r="X79" s="286"/>
      <c r="Y79" s="286"/>
      <c r="Z79" s="286"/>
      <c r="AA79" s="286"/>
      <c r="AB79" s="286"/>
      <c r="AC79" s="286"/>
      <c r="AD79" s="286"/>
      <c r="AE79" s="286"/>
      <c r="AF79" s="286"/>
      <c r="AG79" s="286"/>
      <c r="AH79" s="286"/>
      <c r="AI79" s="286"/>
      <c r="AJ79" s="286"/>
      <c r="AK79" s="286"/>
      <c r="AL79" s="286"/>
      <c r="AM79" s="286"/>
      <c r="AN79" s="286"/>
      <c r="AO79" s="286"/>
      <c r="AP79" s="286"/>
      <c r="AQ79" s="286"/>
      <c r="AR79" s="286"/>
      <c r="AS79" s="286"/>
      <c r="AT79" s="286"/>
      <c r="AU79" s="286"/>
      <c r="AV79" s="286"/>
      <c r="AW79" s="286"/>
      <c r="AX79" s="286"/>
      <c r="AY79" s="286"/>
      <c r="AZ79" s="286"/>
      <c r="BA79" s="286"/>
      <c r="BB79" s="286"/>
      <c r="BC79" s="286"/>
      <c r="BD79" s="286"/>
      <c r="BE79" s="286"/>
      <c r="BF79" s="286"/>
      <c r="BG79" s="286"/>
      <c r="BH79" s="286"/>
      <c r="BI79" s="286"/>
      <c r="BJ79" s="286"/>
      <c r="BK79" s="286"/>
      <c r="BL79" s="286"/>
      <c r="BM79" s="286"/>
      <c r="BN79" s="286"/>
      <c r="BO79" s="286"/>
      <c r="BP79" s="286"/>
      <c r="BQ79" s="286"/>
      <c r="BR79" s="286"/>
      <c r="BS79" s="286"/>
      <c r="BT79" s="286"/>
      <c r="BU79" s="286"/>
      <c r="BV79" s="286"/>
      <c r="BW79" s="286"/>
      <c r="BX79" s="286"/>
      <c r="BY79" s="286"/>
      <c r="BZ79" s="286"/>
      <c r="CA79" s="286"/>
      <c r="CB79" s="286"/>
      <c r="CC79" s="286"/>
      <c r="CD79" s="286"/>
      <c r="CE79" s="286"/>
      <c r="CF79" s="286"/>
      <c r="CG79" s="286"/>
      <c r="CH79" s="286"/>
      <c r="CI79" s="286"/>
      <c r="CJ79" s="286"/>
      <c r="CK79" s="286"/>
      <c r="CL79" s="286"/>
      <c r="CM79" s="286"/>
      <c r="CN79" s="286"/>
      <c r="CO79" s="286"/>
      <c r="CP79" s="286"/>
      <c r="CQ79" s="286"/>
      <c r="CR79" s="286"/>
      <c r="CS79" s="286"/>
      <c r="CT79" s="286"/>
      <c r="CU79" s="286"/>
      <c r="CV79" s="286"/>
      <c r="CW79" s="286"/>
      <c r="CX79" s="286"/>
      <c r="CY79" s="286"/>
      <c r="CZ79" s="286"/>
      <c r="DA79" s="286"/>
      <c r="DB79" s="286"/>
      <c r="DC79" s="286"/>
      <c r="DD79" s="286"/>
      <c r="DE79" s="286"/>
      <c r="DF79" s="286"/>
      <c r="DG79" s="286"/>
      <c r="DH79" s="286"/>
    </row>
    <row r="80" spans="1:112" s="288" customFormat="1" x14ac:dyDescent="0.2">
      <c r="A80" s="286" t="str">
        <f>CONCATENATE(H80," ",K80," ",L80)</f>
        <v xml:space="preserve">Age Event </v>
      </c>
      <c r="B80" s="354"/>
      <c r="C80" s="355"/>
      <c r="D80" s="657" t="s">
        <v>21</v>
      </c>
      <c r="E80" s="657"/>
      <c r="F80" s="657"/>
      <c r="G80" s="658" t="s">
        <v>538</v>
      </c>
      <c r="H80" s="659" t="s">
        <v>1802</v>
      </c>
      <c r="I80" s="660" t="s">
        <v>1812</v>
      </c>
      <c r="J80" s="661"/>
      <c r="K80" s="658" t="s">
        <v>20</v>
      </c>
      <c r="L80" s="286"/>
      <c r="M80" s="320"/>
      <c r="N80" s="320"/>
      <c r="O80" s="286"/>
      <c r="P80" s="288" t="s">
        <v>2684</v>
      </c>
      <c r="Q80" s="286"/>
      <c r="R80" s="286"/>
      <c r="S80" s="286"/>
      <c r="T80" s="323"/>
      <c r="U80" s="286"/>
      <c r="W80" s="286"/>
      <c r="X80" s="286"/>
      <c r="Y80" s="286"/>
      <c r="Z80" s="286"/>
      <c r="AA80" s="286"/>
      <c r="AB80" s="286"/>
      <c r="AC80" s="286"/>
      <c r="AD80" s="286"/>
      <c r="AE80" s="286"/>
      <c r="AF80" s="286"/>
      <c r="AG80" s="286"/>
      <c r="AH80" s="286"/>
      <c r="AI80" s="286"/>
      <c r="AJ80" s="286"/>
      <c r="AK80" s="286"/>
      <c r="AL80" s="286"/>
      <c r="AM80" s="286"/>
      <c r="AN80" s="286"/>
      <c r="AO80" s="286"/>
      <c r="AP80" s="286"/>
      <c r="AQ80" s="286"/>
      <c r="AR80" s="286"/>
      <c r="AS80" s="286"/>
      <c r="AT80" s="286"/>
      <c r="AU80" s="286"/>
      <c r="AV80" s="286"/>
      <c r="AW80" s="286"/>
      <c r="AX80" s="286"/>
      <c r="AY80" s="286"/>
      <c r="AZ80" s="286"/>
      <c r="BA80" s="286"/>
      <c r="BB80" s="286"/>
      <c r="BC80" s="286"/>
      <c r="BD80" s="286"/>
      <c r="BE80" s="286"/>
      <c r="BF80" s="286"/>
      <c r="BG80" s="286"/>
      <c r="BH80" s="286"/>
      <c r="BI80" s="286"/>
      <c r="BJ80" s="286"/>
      <c r="BK80" s="286"/>
      <c r="BL80" s="286"/>
      <c r="BM80" s="286"/>
      <c r="BN80" s="286"/>
      <c r="BO80" s="286"/>
      <c r="BP80" s="286"/>
      <c r="BQ80" s="286"/>
      <c r="BR80" s="286"/>
      <c r="BS80" s="286"/>
      <c r="BT80" s="286"/>
      <c r="BU80" s="286"/>
      <c r="BV80" s="286"/>
      <c r="BW80" s="286"/>
      <c r="BX80" s="286"/>
      <c r="BY80" s="286"/>
      <c r="BZ80" s="286"/>
      <c r="CA80" s="286"/>
      <c r="CB80" s="286"/>
      <c r="CC80" s="286"/>
      <c r="CD80" s="286"/>
      <c r="CE80" s="286"/>
      <c r="CF80" s="286"/>
      <c r="CG80" s="286"/>
      <c r="CH80" s="286"/>
      <c r="CI80" s="286"/>
      <c r="CJ80" s="286"/>
      <c r="CK80" s="286"/>
      <c r="CL80" s="286"/>
      <c r="CM80" s="286"/>
      <c r="CN80" s="286"/>
      <c r="CO80" s="286"/>
      <c r="CP80" s="286"/>
      <c r="CQ80" s="286"/>
      <c r="CR80" s="286"/>
      <c r="CS80" s="286"/>
      <c r="CT80" s="286"/>
      <c r="CU80" s="286"/>
      <c r="CV80" s="286"/>
      <c r="CW80" s="286"/>
      <c r="CX80" s="286"/>
      <c r="CY80" s="286"/>
      <c r="CZ80" s="286"/>
      <c r="DA80" s="286"/>
      <c r="DB80" s="286"/>
      <c r="DC80" s="286"/>
      <c r="DD80" s="286"/>
      <c r="DE80" s="286"/>
      <c r="DF80" s="286"/>
      <c r="DG80" s="286"/>
      <c r="DH80" s="286"/>
    </row>
    <row r="81" spans="1:112" ht="45" x14ac:dyDescent="0.2">
      <c r="A81" s="286" t="str">
        <f>CONCATENATE(H81," ",K81," ",L81)</f>
        <v xml:space="preserve">  </v>
      </c>
      <c r="B81" s="296" t="s">
        <v>62</v>
      </c>
      <c r="C81" s="296" t="s">
        <v>1815</v>
      </c>
      <c r="D81" s="297" t="s">
        <v>1816</v>
      </c>
      <c r="E81" s="297" t="s">
        <v>1817</v>
      </c>
      <c r="F81" s="297" t="s">
        <v>1832</v>
      </c>
      <c r="G81" s="658"/>
      <c r="H81" s="659"/>
      <c r="I81" s="298" t="s">
        <v>1819</v>
      </c>
      <c r="J81" s="299" t="s">
        <v>19</v>
      </c>
      <c r="K81" s="658"/>
      <c r="L81" s="296"/>
      <c r="M81" s="299"/>
      <c r="N81" s="299"/>
      <c r="O81" s="324" t="s">
        <v>1833</v>
      </c>
      <c r="P81" s="324" t="s">
        <v>87</v>
      </c>
      <c r="Q81" s="324" t="s">
        <v>88</v>
      </c>
      <c r="R81" s="324" t="s">
        <v>89</v>
      </c>
      <c r="S81" s="324" t="s">
        <v>1712</v>
      </c>
      <c r="T81" s="325"/>
      <c r="U81" s="323" t="s">
        <v>77</v>
      </c>
      <c r="V81" s="326"/>
      <c r="W81" s="327">
        <f>SMALL(Q82:Q90,1)</f>
        <v>0.46875</v>
      </c>
      <c r="X81" s="328">
        <f t="shared" ref="X81:CI81" si="50">SUM(W81+$U$12)</f>
        <v>0.47222222222222221</v>
      </c>
      <c r="Y81" s="328">
        <f t="shared" si="50"/>
        <v>0.47569444444444442</v>
      </c>
      <c r="Z81" s="328">
        <f t="shared" si="50"/>
        <v>0.47916666666666663</v>
      </c>
      <c r="AA81" s="328">
        <f t="shared" si="50"/>
        <v>0.48263888888888884</v>
      </c>
      <c r="AB81" s="328">
        <f t="shared" si="50"/>
        <v>0.48611111111111105</v>
      </c>
      <c r="AC81" s="328">
        <f t="shared" si="50"/>
        <v>0.48958333333333326</v>
      </c>
      <c r="AD81" s="328">
        <f t="shared" si="50"/>
        <v>0.49305555555555547</v>
      </c>
      <c r="AE81" s="328">
        <f t="shared" si="50"/>
        <v>0.49652777777777768</v>
      </c>
      <c r="AF81" s="328">
        <f t="shared" si="50"/>
        <v>0.49999999999999989</v>
      </c>
      <c r="AG81" s="328">
        <f t="shared" si="50"/>
        <v>0.5034722222222221</v>
      </c>
      <c r="AH81" s="328">
        <f t="shared" si="50"/>
        <v>0.50694444444444431</v>
      </c>
      <c r="AI81" s="328">
        <f t="shared" si="50"/>
        <v>0.51041666666666652</v>
      </c>
      <c r="AJ81" s="328">
        <f t="shared" si="50"/>
        <v>0.51388888888888873</v>
      </c>
      <c r="AK81" s="328">
        <f t="shared" si="50"/>
        <v>0.51736111111111094</v>
      </c>
      <c r="AL81" s="328">
        <f t="shared" si="50"/>
        <v>0.52083333333333315</v>
      </c>
      <c r="AM81" s="328">
        <f t="shared" si="50"/>
        <v>0.52430555555555536</v>
      </c>
      <c r="AN81" s="328">
        <f t="shared" si="50"/>
        <v>0.52777777777777757</v>
      </c>
      <c r="AO81" s="328">
        <f t="shared" si="50"/>
        <v>0.53124999999999978</v>
      </c>
      <c r="AP81" s="328">
        <f t="shared" si="50"/>
        <v>0.53472222222222199</v>
      </c>
      <c r="AQ81" s="328">
        <f t="shared" si="50"/>
        <v>0.5381944444444442</v>
      </c>
      <c r="AR81" s="328">
        <f t="shared" si="50"/>
        <v>0.54166666666666641</v>
      </c>
      <c r="AS81" s="328">
        <f t="shared" si="50"/>
        <v>0.54513888888888862</v>
      </c>
      <c r="AT81" s="328">
        <f t="shared" si="50"/>
        <v>0.54861111111111083</v>
      </c>
      <c r="AU81" s="328">
        <f t="shared" si="50"/>
        <v>0.55208333333333304</v>
      </c>
      <c r="AV81" s="328">
        <f t="shared" si="50"/>
        <v>0.55555555555555525</v>
      </c>
      <c r="AW81" s="328">
        <f t="shared" si="50"/>
        <v>0.55902777777777746</v>
      </c>
      <c r="AX81" s="328">
        <f t="shared" si="50"/>
        <v>0.56249999999999967</v>
      </c>
      <c r="AY81" s="328">
        <f t="shared" si="50"/>
        <v>0.56597222222222188</v>
      </c>
      <c r="AZ81" s="328">
        <f t="shared" si="50"/>
        <v>0.56944444444444409</v>
      </c>
      <c r="BA81" s="328">
        <f t="shared" si="50"/>
        <v>0.5729166666666663</v>
      </c>
      <c r="BB81" s="328">
        <f t="shared" si="50"/>
        <v>0.57638888888888851</v>
      </c>
      <c r="BC81" s="328">
        <f t="shared" si="50"/>
        <v>0.57986111111111072</v>
      </c>
      <c r="BD81" s="328">
        <f t="shared" si="50"/>
        <v>0.58333333333333293</v>
      </c>
      <c r="BE81" s="328">
        <f t="shared" si="50"/>
        <v>0.58680555555555514</v>
      </c>
      <c r="BF81" s="328">
        <f t="shared" si="50"/>
        <v>0.59027777777777735</v>
      </c>
      <c r="BG81" s="328">
        <f t="shared" si="50"/>
        <v>0.59374999999999956</v>
      </c>
      <c r="BH81" s="328">
        <f t="shared" si="50"/>
        <v>0.59722222222222177</v>
      </c>
      <c r="BI81" s="328">
        <f t="shared" si="50"/>
        <v>0.60069444444444398</v>
      </c>
      <c r="BJ81" s="328">
        <f t="shared" si="50"/>
        <v>0.60416666666666619</v>
      </c>
      <c r="BK81" s="328">
        <f t="shared" si="50"/>
        <v>0.6076388888888884</v>
      </c>
      <c r="BL81" s="328">
        <f t="shared" si="50"/>
        <v>0.61111111111111061</v>
      </c>
      <c r="BM81" s="328">
        <f t="shared" si="50"/>
        <v>0.61458333333333282</v>
      </c>
      <c r="BN81" s="328">
        <f t="shared" si="50"/>
        <v>0.61805555555555503</v>
      </c>
      <c r="BO81" s="328">
        <f t="shared" si="50"/>
        <v>0.62152777777777724</v>
      </c>
      <c r="BP81" s="328">
        <f t="shared" si="50"/>
        <v>0.62499999999999944</v>
      </c>
      <c r="BQ81" s="328">
        <f t="shared" si="50"/>
        <v>0.62847222222222165</v>
      </c>
      <c r="BR81" s="328">
        <f t="shared" si="50"/>
        <v>0.63194444444444386</v>
      </c>
      <c r="BS81" s="328">
        <f t="shared" si="50"/>
        <v>0.63541666666666607</v>
      </c>
      <c r="BT81" s="328">
        <f t="shared" si="50"/>
        <v>0.63888888888888828</v>
      </c>
      <c r="BU81" s="328">
        <f t="shared" si="50"/>
        <v>0.64236111111111049</v>
      </c>
      <c r="BV81" s="328">
        <f t="shared" si="50"/>
        <v>0.6458333333333327</v>
      </c>
      <c r="BW81" s="328">
        <f t="shared" si="50"/>
        <v>0.64930555555555491</v>
      </c>
      <c r="BX81" s="328">
        <f t="shared" si="50"/>
        <v>0.65277777777777712</v>
      </c>
      <c r="BY81" s="328">
        <f t="shared" si="50"/>
        <v>0.65624999999999933</v>
      </c>
      <c r="BZ81" s="328">
        <f t="shared" si="50"/>
        <v>0.65972222222222154</v>
      </c>
      <c r="CA81" s="328">
        <f t="shared" si="50"/>
        <v>0.66319444444444375</v>
      </c>
      <c r="CB81" s="328">
        <f t="shared" si="50"/>
        <v>0.66666666666666596</v>
      </c>
      <c r="CC81" s="328">
        <f t="shared" si="50"/>
        <v>0.67013888888888817</v>
      </c>
      <c r="CD81" s="328">
        <f t="shared" si="50"/>
        <v>0.67361111111111038</v>
      </c>
      <c r="CE81" s="328">
        <f t="shared" si="50"/>
        <v>0.67708333333333259</v>
      </c>
      <c r="CF81" s="328">
        <f t="shared" si="50"/>
        <v>0.6805555555555548</v>
      </c>
      <c r="CG81" s="328">
        <f t="shared" si="50"/>
        <v>0.68402777777777701</v>
      </c>
      <c r="CH81" s="328">
        <f t="shared" si="50"/>
        <v>0.68749999999999922</v>
      </c>
      <c r="CI81" s="328">
        <f t="shared" si="50"/>
        <v>0.69097222222222143</v>
      </c>
      <c r="CJ81" s="328">
        <f t="shared" ref="CJ81:DH81" si="51">SUM(CI81+$U$12)</f>
        <v>0.69444444444444364</v>
      </c>
      <c r="CK81" s="328">
        <f t="shared" si="51"/>
        <v>0.69791666666666585</v>
      </c>
      <c r="CL81" s="328">
        <f t="shared" si="51"/>
        <v>0.70138888888888806</v>
      </c>
      <c r="CM81" s="328">
        <f t="shared" si="51"/>
        <v>0.70486111111111027</v>
      </c>
      <c r="CN81" s="328">
        <f t="shared" si="51"/>
        <v>0.70833333333333248</v>
      </c>
      <c r="CO81" s="328">
        <f t="shared" si="51"/>
        <v>0.71180555555555469</v>
      </c>
      <c r="CP81" s="328">
        <f t="shared" si="51"/>
        <v>0.7152777777777769</v>
      </c>
      <c r="CQ81" s="328">
        <f t="shared" si="51"/>
        <v>0.71874999999999911</v>
      </c>
      <c r="CR81" s="328">
        <f t="shared" si="51"/>
        <v>0.72222222222222132</v>
      </c>
      <c r="CS81" s="328">
        <f t="shared" si="51"/>
        <v>0.72569444444444353</v>
      </c>
      <c r="CT81" s="328">
        <f t="shared" si="51"/>
        <v>0.72916666666666574</v>
      </c>
      <c r="CU81" s="328">
        <f t="shared" si="51"/>
        <v>0.73263888888888795</v>
      </c>
      <c r="CV81" s="328">
        <f t="shared" si="51"/>
        <v>0.73611111111111016</v>
      </c>
      <c r="CW81" s="328">
        <f t="shared" si="51"/>
        <v>0.73958333333333237</v>
      </c>
      <c r="CX81" s="328">
        <f t="shared" si="51"/>
        <v>0.74305555555555458</v>
      </c>
      <c r="CY81" s="328">
        <f t="shared" si="51"/>
        <v>0.74652777777777679</v>
      </c>
      <c r="CZ81" s="328">
        <f t="shared" si="51"/>
        <v>0.749999999999999</v>
      </c>
      <c r="DA81" s="328">
        <f t="shared" si="51"/>
        <v>0.75347222222222121</v>
      </c>
      <c r="DB81" s="328">
        <f t="shared" si="51"/>
        <v>0.75694444444444342</v>
      </c>
      <c r="DC81" s="328">
        <f t="shared" si="51"/>
        <v>0.76041666666666563</v>
      </c>
      <c r="DD81" s="328">
        <f t="shared" si="51"/>
        <v>0.76388888888888784</v>
      </c>
      <c r="DE81" s="328">
        <f t="shared" si="51"/>
        <v>0.76736111111111005</v>
      </c>
      <c r="DF81" s="328">
        <f t="shared" si="51"/>
        <v>0.77083333333333226</v>
      </c>
      <c r="DG81" s="328">
        <f t="shared" si="51"/>
        <v>0.77430555555555447</v>
      </c>
      <c r="DH81" s="328">
        <f t="shared" si="51"/>
        <v>0.77777777777777668</v>
      </c>
    </row>
    <row r="82" spans="1:112" x14ac:dyDescent="0.2">
      <c r="A82" s="286" t="str">
        <f t="shared" ref="A82:A83" si="52">CONCATENATE(H82," ",K82)</f>
        <v>U13G Shot</v>
      </c>
      <c r="B82" s="304" t="str">
        <f>'FINAL TIMETABLE for indoor'!R34</f>
        <v>F15</v>
      </c>
      <c r="C82" s="312">
        <f>'FINAL TIMETABLE for indoor'!S34</f>
        <v>0.4375</v>
      </c>
      <c r="D82" s="305">
        <f>$U$4</f>
        <v>1.7361111111111112E-2</v>
      </c>
      <c r="E82" s="305">
        <f>'FINAL TIMETABLE for indoor'!T34</f>
        <v>0.45416666666666666</v>
      </c>
      <c r="F82" s="305">
        <f>'FINAL TIMETABLE for indoor'!U34</f>
        <v>0.47152777777777777</v>
      </c>
      <c r="G82" s="329">
        <f>'FINAL TIMETABLE for indoor'!W34</f>
        <v>0.5</v>
      </c>
      <c r="H82" s="330" t="str">
        <f>'FINAL TIMETABLE for indoor'!Z34</f>
        <v>U13G</v>
      </c>
      <c r="I82" s="308">
        <f>'FINAL TIMETABLE for indoor'!AA34</f>
        <v>12</v>
      </c>
      <c r="J82" s="331">
        <f>'FINAL TIMETABLE for indoor'!AB34</f>
        <v>3</v>
      </c>
      <c r="K82" s="303" t="str">
        <f>'FINAL TIMETABLE for indoor'!X34</f>
        <v>Shot</v>
      </c>
      <c r="L82" s="332" t="s">
        <v>1</v>
      </c>
      <c r="M82" s="333"/>
      <c r="N82" s="333"/>
      <c r="O82" s="334">
        <f>SUM(I82*2)</f>
        <v>24</v>
      </c>
      <c r="P82" s="335">
        <f>'FINAL TIMETABLE for indoor'!AC34</f>
        <v>2.5000000000000001E-2</v>
      </c>
      <c r="Q82" s="336">
        <f>'FINAL TIMETABLE for indoor'!V34</f>
        <v>0.47499999999999998</v>
      </c>
      <c r="R82" s="337">
        <f>'FINAL TIMETABLE for indoor'!AD34</f>
        <v>1.8749999999999999E-2</v>
      </c>
      <c r="S82" s="338">
        <f>'FINAL TIMETABLE for indoor'!AE34</f>
        <v>0.51875000000000004</v>
      </c>
      <c r="T82" s="325" t="s">
        <v>1836</v>
      </c>
      <c r="U82" s="325">
        <v>5</v>
      </c>
      <c r="V82" s="339"/>
      <c r="W82" s="340" t="str">
        <f t="shared" ref="W82:AF92" si="53">IF(AND($Q82&lt;=W$81,$S82&gt;=W$81),$U82,"")</f>
        <v/>
      </c>
      <c r="X82" s="340" t="str">
        <f t="shared" si="53"/>
        <v/>
      </c>
      <c r="Y82" s="340">
        <f t="shared" si="53"/>
        <v>5</v>
      </c>
      <c r="Z82" s="340">
        <f t="shared" si="53"/>
        <v>5</v>
      </c>
      <c r="AA82" s="340">
        <f t="shared" si="53"/>
        <v>5</v>
      </c>
      <c r="AB82" s="340">
        <f t="shared" si="53"/>
        <v>5</v>
      </c>
      <c r="AC82" s="340">
        <f t="shared" si="53"/>
        <v>5</v>
      </c>
      <c r="AD82" s="340">
        <f t="shared" si="53"/>
        <v>5</v>
      </c>
      <c r="AE82" s="340">
        <f t="shared" si="53"/>
        <v>5</v>
      </c>
      <c r="AF82" s="340">
        <f t="shared" si="53"/>
        <v>5</v>
      </c>
      <c r="AG82" s="340">
        <f t="shared" ref="AG82:AP92" si="54">IF(AND($Q82&lt;=AG$81,$S82&gt;=AG$81),$U82,"")</f>
        <v>5</v>
      </c>
      <c r="AH82" s="340">
        <f t="shared" si="54"/>
        <v>5</v>
      </c>
      <c r="AI82" s="340">
        <f t="shared" si="54"/>
        <v>5</v>
      </c>
      <c r="AJ82" s="340">
        <f t="shared" si="54"/>
        <v>5</v>
      </c>
      <c r="AK82" s="340">
        <f t="shared" si="54"/>
        <v>5</v>
      </c>
      <c r="AL82" s="340" t="str">
        <f t="shared" si="54"/>
        <v/>
      </c>
      <c r="AM82" s="340" t="str">
        <f t="shared" si="54"/>
        <v/>
      </c>
      <c r="AN82" s="340" t="str">
        <f t="shared" si="54"/>
        <v/>
      </c>
      <c r="AO82" s="340" t="str">
        <f t="shared" si="54"/>
        <v/>
      </c>
      <c r="AP82" s="340" t="str">
        <f t="shared" si="54"/>
        <v/>
      </c>
      <c r="AQ82" s="340" t="str">
        <f t="shared" ref="AQ82:AZ92" si="55">IF(AND($Q82&lt;=AQ$81,$S82&gt;=AQ$81),$U82,"")</f>
        <v/>
      </c>
      <c r="AR82" s="340" t="str">
        <f t="shared" si="55"/>
        <v/>
      </c>
      <c r="AS82" s="340" t="str">
        <f t="shared" si="55"/>
        <v/>
      </c>
      <c r="AT82" s="340" t="str">
        <f t="shared" si="55"/>
        <v/>
      </c>
      <c r="AU82" s="340" t="str">
        <f t="shared" si="55"/>
        <v/>
      </c>
      <c r="AV82" s="340" t="str">
        <f t="shared" si="55"/>
        <v/>
      </c>
      <c r="AW82" s="340" t="str">
        <f t="shared" si="55"/>
        <v/>
      </c>
      <c r="AX82" s="340" t="str">
        <f t="shared" si="55"/>
        <v/>
      </c>
      <c r="AY82" s="340" t="str">
        <f t="shared" si="55"/>
        <v/>
      </c>
      <c r="AZ82" s="340" t="str">
        <f t="shared" si="55"/>
        <v/>
      </c>
      <c r="BA82" s="340" t="str">
        <f t="shared" ref="BA82:BJ92" si="56">IF(AND($Q82&lt;=BA$81,$S82&gt;=BA$81),$U82,"")</f>
        <v/>
      </c>
      <c r="BB82" s="340" t="str">
        <f t="shared" si="56"/>
        <v/>
      </c>
      <c r="BC82" s="340" t="str">
        <f t="shared" si="56"/>
        <v/>
      </c>
      <c r="BD82" s="340" t="str">
        <f t="shared" si="56"/>
        <v/>
      </c>
      <c r="BE82" s="340" t="str">
        <f t="shared" si="56"/>
        <v/>
      </c>
      <c r="BF82" s="340" t="str">
        <f t="shared" si="56"/>
        <v/>
      </c>
      <c r="BG82" s="340" t="str">
        <f t="shared" si="56"/>
        <v/>
      </c>
      <c r="BH82" s="340" t="str">
        <f t="shared" si="56"/>
        <v/>
      </c>
      <c r="BI82" s="340" t="str">
        <f t="shared" si="56"/>
        <v/>
      </c>
      <c r="BJ82" s="340" t="str">
        <f t="shared" si="56"/>
        <v/>
      </c>
      <c r="BK82" s="340" t="str">
        <f t="shared" ref="BK82:BT92" si="57">IF(AND($Q82&lt;=BK$81,$S82&gt;=BK$81),$U82,"")</f>
        <v/>
      </c>
      <c r="BL82" s="340" t="str">
        <f t="shared" si="57"/>
        <v/>
      </c>
      <c r="BM82" s="340" t="str">
        <f t="shared" si="57"/>
        <v/>
      </c>
      <c r="BN82" s="340" t="str">
        <f t="shared" si="57"/>
        <v/>
      </c>
      <c r="BO82" s="340" t="str">
        <f t="shared" si="57"/>
        <v/>
      </c>
      <c r="BP82" s="340" t="str">
        <f t="shared" si="57"/>
        <v/>
      </c>
      <c r="BQ82" s="340" t="str">
        <f t="shared" si="57"/>
        <v/>
      </c>
      <c r="BR82" s="340" t="str">
        <f t="shared" si="57"/>
        <v/>
      </c>
      <c r="BS82" s="340" t="str">
        <f t="shared" si="57"/>
        <v/>
      </c>
      <c r="BT82" s="356" t="str">
        <f t="shared" si="57"/>
        <v/>
      </c>
      <c r="BU82" s="356" t="str">
        <f t="shared" ref="BU82:CD92" si="58">IF(AND($Q82&lt;=BU$81,$S82&gt;=BU$81),$U82,"")</f>
        <v/>
      </c>
      <c r="BV82" s="356" t="str">
        <f t="shared" si="58"/>
        <v/>
      </c>
      <c r="BW82" s="356" t="str">
        <f t="shared" si="58"/>
        <v/>
      </c>
      <c r="BX82" s="356" t="str">
        <f t="shared" si="58"/>
        <v/>
      </c>
      <c r="BY82" s="356" t="str">
        <f t="shared" si="58"/>
        <v/>
      </c>
      <c r="BZ82" s="356" t="str">
        <f t="shared" si="58"/>
        <v/>
      </c>
      <c r="CA82" s="356" t="str">
        <f t="shared" si="58"/>
        <v/>
      </c>
      <c r="CB82" s="356" t="str">
        <f t="shared" si="58"/>
        <v/>
      </c>
      <c r="CC82" s="356" t="str">
        <f t="shared" si="58"/>
        <v/>
      </c>
      <c r="CD82" s="356" t="str">
        <f t="shared" si="58"/>
        <v/>
      </c>
      <c r="CE82" s="356" t="str">
        <f t="shared" ref="CE82:CN92" si="59">IF(AND($Q82&lt;=CE$81,$S82&gt;=CE$81),$U82,"")</f>
        <v/>
      </c>
      <c r="CF82" s="356" t="str">
        <f t="shared" si="59"/>
        <v/>
      </c>
      <c r="CG82" s="356" t="str">
        <f t="shared" si="59"/>
        <v/>
      </c>
      <c r="CH82" s="356" t="str">
        <f t="shared" si="59"/>
        <v/>
      </c>
      <c r="CI82" s="356" t="str">
        <f t="shared" si="59"/>
        <v/>
      </c>
      <c r="CJ82" s="356" t="str">
        <f t="shared" si="59"/>
        <v/>
      </c>
      <c r="CK82" s="356" t="str">
        <f t="shared" si="59"/>
        <v/>
      </c>
      <c r="CL82" s="356" t="str">
        <f t="shared" si="59"/>
        <v/>
      </c>
      <c r="CM82" s="356" t="str">
        <f t="shared" si="59"/>
        <v/>
      </c>
      <c r="CN82" s="356" t="str">
        <f t="shared" si="59"/>
        <v/>
      </c>
      <c r="CO82" s="356" t="str">
        <f t="shared" ref="CO82:CX92" si="60">IF(AND($Q82&lt;=CO$81,$S82&gt;=CO$81),$U82,"")</f>
        <v/>
      </c>
      <c r="CP82" s="356" t="str">
        <f t="shared" si="60"/>
        <v/>
      </c>
      <c r="CQ82" s="356" t="str">
        <f t="shared" si="60"/>
        <v/>
      </c>
      <c r="CR82" s="356" t="str">
        <f t="shared" si="60"/>
        <v/>
      </c>
      <c r="CS82" s="356" t="str">
        <f t="shared" si="60"/>
        <v/>
      </c>
      <c r="CT82" s="356" t="str">
        <f t="shared" si="60"/>
        <v/>
      </c>
      <c r="CU82" s="356" t="str">
        <f t="shared" si="60"/>
        <v/>
      </c>
      <c r="CV82" s="356" t="str">
        <f t="shared" si="60"/>
        <v/>
      </c>
      <c r="CW82" s="356" t="str">
        <f t="shared" si="60"/>
        <v/>
      </c>
      <c r="CX82" s="356" t="str">
        <f t="shared" si="60"/>
        <v/>
      </c>
      <c r="CY82" s="356" t="str">
        <f t="shared" ref="CY82:DH92" si="61">IF(AND($Q82&lt;=CY$81,$S82&gt;=CY$81),$U82,"")</f>
        <v/>
      </c>
      <c r="CZ82" s="356" t="str">
        <f t="shared" si="61"/>
        <v/>
      </c>
      <c r="DA82" s="356" t="str">
        <f t="shared" si="61"/>
        <v/>
      </c>
      <c r="DB82" s="356" t="str">
        <f t="shared" si="61"/>
        <v/>
      </c>
      <c r="DC82" s="356" t="str">
        <f t="shared" si="61"/>
        <v/>
      </c>
      <c r="DD82" s="356" t="str">
        <f t="shared" si="61"/>
        <v/>
      </c>
      <c r="DE82" s="356" t="str">
        <f t="shared" si="61"/>
        <v/>
      </c>
      <c r="DF82" s="356" t="str">
        <f t="shared" si="61"/>
        <v/>
      </c>
      <c r="DG82" s="356" t="str">
        <f t="shared" si="61"/>
        <v/>
      </c>
      <c r="DH82" s="356" t="str">
        <f t="shared" si="61"/>
        <v/>
      </c>
    </row>
    <row r="83" spans="1:112" x14ac:dyDescent="0.2">
      <c r="A83" s="286" t="str">
        <f t="shared" si="52"/>
        <v>U17M Pole Vault</v>
      </c>
      <c r="B83" s="304" t="str">
        <f>'FINAL TIMETABLE for indoor'!R35</f>
        <v>F16</v>
      </c>
      <c r="C83" s="312">
        <f>'FINAL TIMETABLE for indoor'!S35</f>
        <v>0.4375</v>
      </c>
      <c r="D83" s="305">
        <f t="shared" ref="D83:D92" si="62">$U$4</f>
        <v>1.7361111111111112E-2</v>
      </c>
      <c r="E83" s="305">
        <f>'FINAL TIMETABLE for indoor'!T35</f>
        <v>0.44791666666666669</v>
      </c>
      <c r="F83" s="305">
        <f>'FINAL TIMETABLE for indoor'!U35</f>
        <v>0.46527777777777779</v>
      </c>
      <c r="G83" s="329">
        <f>'FINAL TIMETABLE for indoor'!W35</f>
        <v>0.5</v>
      </c>
      <c r="H83" s="330" t="str">
        <f>'FINAL TIMETABLE for indoor'!Z35</f>
        <v>U17M</v>
      </c>
      <c r="I83" s="308">
        <f>'FINAL TIMETABLE for indoor'!AA35</f>
        <v>6</v>
      </c>
      <c r="J83" s="331">
        <f>'FINAL TIMETABLE for indoor'!AB35</f>
        <v>8</v>
      </c>
      <c r="K83" s="303" t="str">
        <f>'FINAL TIMETABLE for indoor'!X35</f>
        <v>Pole Vault</v>
      </c>
      <c r="L83" s="332" t="s">
        <v>1</v>
      </c>
      <c r="M83" s="333"/>
      <c r="N83" s="333"/>
      <c r="O83" s="334">
        <f t="shared" ref="O83:O84" si="63">SUM(I83*4)</f>
        <v>24</v>
      </c>
      <c r="P83" s="335">
        <f>'FINAL TIMETABLE for indoor'!AC35</f>
        <v>3.125E-2</v>
      </c>
      <c r="Q83" s="336">
        <f>'FINAL TIMETABLE for indoor'!V35</f>
        <v>0.46875</v>
      </c>
      <c r="R83" s="337">
        <f>'FINAL TIMETABLE for indoor'!AD35</f>
        <v>7.4999999999999997E-2</v>
      </c>
      <c r="S83" s="456">
        <f>'FINAL TIMETABLE for indoor'!AE35</f>
        <v>0.57499999999999996</v>
      </c>
      <c r="T83" s="325" t="s">
        <v>1834</v>
      </c>
      <c r="U83" s="325">
        <v>4</v>
      </c>
      <c r="V83" s="341"/>
      <c r="W83" s="357">
        <f t="shared" si="53"/>
        <v>4</v>
      </c>
      <c r="X83" s="357">
        <f t="shared" si="53"/>
        <v>4</v>
      </c>
      <c r="Y83" s="357">
        <f t="shared" si="53"/>
        <v>4</v>
      </c>
      <c r="Z83" s="357">
        <f t="shared" si="53"/>
        <v>4</v>
      </c>
      <c r="AA83" s="357">
        <f t="shared" si="53"/>
        <v>4</v>
      </c>
      <c r="AB83" s="357">
        <f t="shared" si="53"/>
        <v>4</v>
      </c>
      <c r="AC83" s="357">
        <f t="shared" si="53"/>
        <v>4</v>
      </c>
      <c r="AD83" s="357">
        <f t="shared" si="53"/>
        <v>4</v>
      </c>
      <c r="AE83" s="357">
        <f t="shared" si="53"/>
        <v>4</v>
      </c>
      <c r="AF83" s="357">
        <f t="shared" si="53"/>
        <v>4</v>
      </c>
      <c r="AG83" s="357">
        <f t="shared" si="54"/>
        <v>4</v>
      </c>
      <c r="AH83" s="357">
        <f t="shared" si="54"/>
        <v>4</v>
      </c>
      <c r="AI83" s="357">
        <f t="shared" si="54"/>
        <v>4</v>
      </c>
      <c r="AJ83" s="357">
        <f t="shared" si="54"/>
        <v>4</v>
      </c>
      <c r="AK83" s="357">
        <f t="shared" si="54"/>
        <v>4</v>
      </c>
      <c r="AL83" s="357">
        <f t="shared" si="54"/>
        <v>4</v>
      </c>
      <c r="AM83" s="357">
        <f t="shared" si="54"/>
        <v>4</v>
      </c>
      <c r="AN83" s="357">
        <f t="shared" si="54"/>
        <v>4</v>
      </c>
      <c r="AO83" s="357">
        <f t="shared" si="54"/>
        <v>4</v>
      </c>
      <c r="AP83" s="357">
        <f t="shared" si="54"/>
        <v>4</v>
      </c>
      <c r="AQ83" s="357">
        <f t="shared" si="55"/>
        <v>4</v>
      </c>
      <c r="AR83" s="357">
        <f t="shared" si="55"/>
        <v>4</v>
      </c>
      <c r="AS83" s="357">
        <f t="shared" si="55"/>
        <v>4</v>
      </c>
      <c r="AT83" s="357">
        <f t="shared" si="55"/>
        <v>4</v>
      </c>
      <c r="AU83" s="357">
        <f t="shared" si="55"/>
        <v>4</v>
      </c>
      <c r="AV83" s="357">
        <f t="shared" si="55"/>
        <v>4</v>
      </c>
      <c r="AW83" s="357">
        <f t="shared" si="55"/>
        <v>4</v>
      </c>
      <c r="AX83" s="357">
        <f t="shared" si="55"/>
        <v>4</v>
      </c>
      <c r="AY83" s="357">
        <f t="shared" si="55"/>
        <v>4</v>
      </c>
      <c r="AZ83" s="357">
        <f t="shared" si="55"/>
        <v>4</v>
      </c>
      <c r="BA83" s="357">
        <f t="shared" si="56"/>
        <v>4</v>
      </c>
      <c r="BB83" s="357" t="str">
        <f t="shared" si="56"/>
        <v/>
      </c>
      <c r="BC83" s="357" t="str">
        <f t="shared" si="56"/>
        <v/>
      </c>
      <c r="BD83" s="357" t="str">
        <f t="shared" si="56"/>
        <v/>
      </c>
      <c r="BE83" s="357" t="str">
        <f t="shared" si="56"/>
        <v/>
      </c>
      <c r="BF83" s="357" t="str">
        <f t="shared" si="56"/>
        <v/>
      </c>
      <c r="BG83" s="357" t="str">
        <f t="shared" si="56"/>
        <v/>
      </c>
      <c r="BH83" s="357" t="str">
        <f t="shared" si="56"/>
        <v/>
      </c>
      <c r="BI83" s="357" t="str">
        <f t="shared" si="56"/>
        <v/>
      </c>
      <c r="BJ83" s="357" t="str">
        <f t="shared" si="56"/>
        <v/>
      </c>
      <c r="BK83" s="357" t="str">
        <f t="shared" si="57"/>
        <v/>
      </c>
      <c r="BL83" s="357" t="str">
        <f t="shared" si="57"/>
        <v/>
      </c>
      <c r="BM83" s="357" t="str">
        <f t="shared" si="57"/>
        <v/>
      </c>
      <c r="BN83" s="357" t="str">
        <f t="shared" si="57"/>
        <v/>
      </c>
      <c r="BO83" s="357" t="str">
        <f t="shared" si="57"/>
        <v/>
      </c>
      <c r="BP83" s="357" t="str">
        <f t="shared" si="57"/>
        <v/>
      </c>
      <c r="BQ83" s="357" t="str">
        <f t="shared" si="57"/>
        <v/>
      </c>
      <c r="BR83" s="357" t="str">
        <f t="shared" si="57"/>
        <v/>
      </c>
      <c r="BS83" s="357" t="str">
        <f t="shared" si="57"/>
        <v/>
      </c>
      <c r="BT83" s="357" t="str">
        <f t="shared" si="57"/>
        <v/>
      </c>
      <c r="BU83" s="357" t="str">
        <f t="shared" si="58"/>
        <v/>
      </c>
      <c r="BV83" s="357" t="str">
        <f t="shared" si="58"/>
        <v/>
      </c>
      <c r="BW83" s="357" t="str">
        <f t="shared" si="58"/>
        <v/>
      </c>
      <c r="BX83" s="357" t="str">
        <f t="shared" si="58"/>
        <v/>
      </c>
      <c r="BY83" s="357" t="str">
        <f t="shared" si="58"/>
        <v/>
      </c>
      <c r="BZ83" s="357" t="str">
        <f t="shared" si="58"/>
        <v/>
      </c>
      <c r="CA83" s="357" t="str">
        <f t="shared" si="58"/>
        <v/>
      </c>
      <c r="CB83" s="357" t="str">
        <f t="shared" si="58"/>
        <v/>
      </c>
      <c r="CC83" s="357" t="str">
        <f t="shared" si="58"/>
        <v/>
      </c>
      <c r="CD83" s="357" t="str">
        <f t="shared" si="58"/>
        <v/>
      </c>
      <c r="CE83" s="357" t="str">
        <f t="shared" si="59"/>
        <v/>
      </c>
      <c r="CF83" s="357" t="str">
        <f t="shared" si="59"/>
        <v/>
      </c>
      <c r="CG83" s="357" t="str">
        <f t="shared" si="59"/>
        <v/>
      </c>
      <c r="CH83" s="357" t="str">
        <f t="shared" si="59"/>
        <v/>
      </c>
      <c r="CI83" s="357" t="str">
        <f t="shared" si="59"/>
        <v/>
      </c>
      <c r="CJ83" s="357" t="str">
        <f t="shared" si="59"/>
        <v/>
      </c>
      <c r="CK83" s="357" t="str">
        <f t="shared" si="59"/>
        <v/>
      </c>
      <c r="CL83" s="357" t="str">
        <f t="shared" si="59"/>
        <v/>
      </c>
      <c r="CM83" s="357" t="str">
        <f t="shared" si="59"/>
        <v/>
      </c>
      <c r="CN83" s="357" t="str">
        <f t="shared" si="59"/>
        <v/>
      </c>
      <c r="CO83" s="357" t="str">
        <f t="shared" si="60"/>
        <v/>
      </c>
      <c r="CP83" s="357" t="str">
        <f t="shared" si="60"/>
        <v/>
      </c>
      <c r="CQ83" s="357" t="str">
        <f t="shared" si="60"/>
        <v/>
      </c>
      <c r="CR83" s="357" t="str">
        <f t="shared" si="60"/>
        <v/>
      </c>
      <c r="CS83" s="357" t="str">
        <f t="shared" si="60"/>
        <v/>
      </c>
      <c r="CT83" s="357" t="str">
        <f t="shared" si="60"/>
        <v/>
      </c>
      <c r="CU83" s="357" t="str">
        <f t="shared" si="60"/>
        <v/>
      </c>
      <c r="CV83" s="357" t="str">
        <f t="shared" si="60"/>
        <v/>
      </c>
      <c r="CW83" s="357" t="str">
        <f t="shared" si="60"/>
        <v/>
      </c>
      <c r="CX83" s="357" t="str">
        <f t="shared" si="60"/>
        <v/>
      </c>
      <c r="CY83" s="357" t="str">
        <f t="shared" si="61"/>
        <v/>
      </c>
      <c r="CZ83" s="357" t="str">
        <f t="shared" si="61"/>
        <v/>
      </c>
      <c r="DA83" s="357" t="str">
        <f t="shared" si="61"/>
        <v/>
      </c>
      <c r="DB83" s="357" t="str">
        <f t="shared" si="61"/>
        <v/>
      </c>
      <c r="DC83" s="357" t="str">
        <f t="shared" si="61"/>
        <v/>
      </c>
      <c r="DD83" s="357" t="str">
        <f t="shared" si="61"/>
        <v/>
      </c>
      <c r="DE83" s="357" t="str">
        <f t="shared" si="61"/>
        <v/>
      </c>
      <c r="DF83" s="357" t="str">
        <f t="shared" si="61"/>
        <v/>
      </c>
      <c r="DG83" s="357" t="str">
        <f t="shared" si="61"/>
        <v/>
      </c>
      <c r="DH83" s="357" t="str">
        <f t="shared" si="61"/>
        <v/>
      </c>
    </row>
    <row r="84" spans="1:112" x14ac:dyDescent="0.2">
      <c r="B84" s="304" t="str">
        <f>'FINAL TIMETABLE for indoor'!R36</f>
        <v>F17</v>
      </c>
      <c r="C84" s="312">
        <f>'FINAL TIMETABLE for indoor'!S36</f>
        <v>0.4375</v>
      </c>
      <c r="D84" s="305">
        <f t="shared" si="62"/>
        <v>1.7361111111111112E-2</v>
      </c>
      <c r="E84" s="305">
        <f>'FINAL TIMETABLE for indoor'!T36</f>
        <v>0.44791666666666669</v>
      </c>
      <c r="F84" s="305">
        <f>'FINAL TIMETABLE for indoor'!U36</f>
        <v>0.46527777777777779</v>
      </c>
      <c r="G84" s="329">
        <f>'FINAL TIMETABLE for indoor'!W36</f>
        <v>0.5</v>
      </c>
      <c r="H84" s="330" t="str">
        <f>'FINAL TIMETABLE for indoor'!Z36</f>
        <v>U20M</v>
      </c>
      <c r="I84" s="308">
        <f>'FINAL TIMETABLE for indoor'!AA36</f>
        <v>3</v>
      </c>
      <c r="J84" s="331">
        <f>'FINAL TIMETABLE for indoor'!AB36</f>
        <v>8</v>
      </c>
      <c r="K84" s="303" t="str">
        <f>'FINAL TIMETABLE for indoor'!X36</f>
        <v>Pole Vault</v>
      </c>
      <c r="L84" s="332" t="s">
        <v>1</v>
      </c>
      <c r="M84" s="333"/>
      <c r="N84" s="333"/>
      <c r="O84" s="334">
        <f t="shared" si="63"/>
        <v>12</v>
      </c>
      <c r="P84" s="335">
        <f>'FINAL TIMETABLE for indoor'!AC36</f>
        <v>0</v>
      </c>
      <c r="Q84" s="336">
        <f>'FINAL TIMETABLE for indoor'!V36</f>
        <v>0.46875</v>
      </c>
      <c r="R84" s="337">
        <f>'FINAL TIMETABLE for indoor'!AD36</f>
        <v>0</v>
      </c>
      <c r="S84" s="456">
        <f>'FINAL TIMETABLE for indoor'!AE36</f>
        <v>0.57499999999999996</v>
      </c>
      <c r="T84" s="325" t="s">
        <v>1834</v>
      </c>
      <c r="U84" s="325"/>
      <c r="V84" s="358"/>
      <c r="W84" s="357">
        <f t="shared" si="53"/>
        <v>0</v>
      </c>
      <c r="X84" s="357">
        <f t="shared" si="53"/>
        <v>0</v>
      </c>
      <c r="Y84" s="357">
        <f t="shared" si="53"/>
        <v>0</v>
      </c>
      <c r="Z84" s="357">
        <f t="shared" si="53"/>
        <v>0</v>
      </c>
      <c r="AA84" s="357">
        <f t="shared" si="53"/>
        <v>0</v>
      </c>
      <c r="AB84" s="357">
        <f t="shared" si="53"/>
        <v>0</v>
      </c>
      <c r="AC84" s="357">
        <f t="shared" si="53"/>
        <v>0</v>
      </c>
      <c r="AD84" s="357">
        <f t="shared" si="53"/>
        <v>0</v>
      </c>
      <c r="AE84" s="357">
        <f t="shared" si="53"/>
        <v>0</v>
      </c>
      <c r="AF84" s="357">
        <f t="shared" si="53"/>
        <v>0</v>
      </c>
      <c r="AG84" s="357">
        <f t="shared" si="54"/>
        <v>0</v>
      </c>
      <c r="AH84" s="357">
        <f t="shared" si="54"/>
        <v>0</v>
      </c>
      <c r="AI84" s="357">
        <f t="shared" si="54"/>
        <v>0</v>
      </c>
      <c r="AJ84" s="357">
        <f t="shared" si="54"/>
        <v>0</v>
      </c>
      <c r="AK84" s="357">
        <f t="shared" si="54"/>
        <v>0</v>
      </c>
      <c r="AL84" s="357">
        <f t="shared" si="54"/>
        <v>0</v>
      </c>
      <c r="AM84" s="357">
        <f t="shared" si="54"/>
        <v>0</v>
      </c>
      <c r="AN84" s="357">
        <f t="shared" si="54"/>
        <v>0</v>
      </c>
      <c r="AO84" s="357">
        <f t="shared" si="54"/>
        <v>0</v>
      </c>
      <c r="AP84" s="357">
        <f t="shared" si="54"/>
        <v>0</v>
      </c>
      <c r="AQ84" s="357">
        <f t="shared" si="55"/>
        <v>0</v>
      </c>
      <c r="AR84" s="357">
        <f t="shared" si="55"/>
        <v>0</v>
      </c>
      <c r="AS84" s="357">
        <f t="shared" si="55"/>
        <v>0</v>
      </c>
      <c r="AT84" s="357">
        <f t="shared" si="55"/>
        <v>0</v>
      </c>
      <c r="AU84" s="357">
        <f t="shared" si="55"/>
        <v>0</v>
      </c>
      <c r="AV84" s="357">
        <f t="shared" si="55"/>
        <v>0</v>
      </c>
      <c r="AW84" s="357">
        <f t="shared" si="55"/>
        <v>0</v>
      </c>
      <c r="AX84" s="357">
        <f t="shared" si="55"/>
        <v>0</v>
      </c>
      <c r="AY84" s="357">
        <f t="shared" si="55"/>
        <v>0</v>
      </c>
      <c r="AZ84" s="357">
        <f t="shared" si="55"/>
        <v>0</v>
      </c>
      <c r="BA84" s="357">
        <f t="shared" si="56"/>
        <v>0</v>
      </c>
      <c r="BB84" s="357" t="str">
        <f t="shared" si="56"/>
        <v/>
      </c>
      <c r="BC84" s="357" t="str">
        <f t="shared" si="56"/>
        <v/>
      </c>
      <c r="BD84" s="357" t="str">
        <f t="shared" si="56"/>
        <v/>
      </c>
      <c r="BE84" s="357" t="str">
        <f t="shared" si="56"/>
        <v/>
      </c>
      <c r="BF84" s="357" t="str">
        <f t="shared" si="56"/>
        <v/>
      </c>
      <c r="BG84" s="357" t="str">
        <f t="shared" si="56"/>
        <v/>
      </c>
      <c r="BH84" s="357" t="str">
        <f t="shared" si="56"/>
        <v/>
      </c>
      <c r="BI84" s="357" t="str">
        <f t="shared" si="56"/>
        <v/>
      </c>
      <c r="BJ84" s="357" t="str">
        <f t="shared" si="56"/>
        <v/>
      </c>
      <c r="BK84" s="357" t="str">
        <f t="shared" si="57"/>
        <v/>
      </c>
      <c r="BL84" s="357" t="str">
        <f t="shared" si="57"/>
        <v/>
      </c>
      <c r="BM84" s="357" t="str">
        <f t="shared" si="57"/>
        <v/>
      </c>
      <c r="BN84" s="357" t="str">
        <f t="shared" si="57"/>
        <v/>
      </c>
      <c r="BO84" s="357" t="str">
        <f t="shared" si="57"/>
        <v/>
      </c>
      <c r="BP84" s="357" t="str">
        <f t="shared" si="57"/>
        <v/>
      </c>
      <c r="BQ84" s="357" t="str">
        <f t="shared" si="57"/>
        <v/>
      </c>
      <c r="BR84" s="357" t="str">
        <f t="shared" si="57"/>
        <v/>
      </c>
      <c r="BS84" s="357" t="str">
        <f t="shared" si="57"/>
        <v/>
      </c>
      <c r="BT84" s="357" t="str">
        <f t="shared" si="57"/>
        <v/>
      </c>
      <c r="BU84" s="357" t="str">
        <f t="shared" si="58"/>
        <v/>
      </c>
      <c r="BV84" s="357" t="str">
        <f t="shared" si="58"/>
        <v/>
      </c>
      <c r="BW84" s="357" t="str">
        <f t="shared" si="58"/>
        <v/>
      </c>
      <c r="BX84" s="357" t="str">
        <f t="shared" si="58"/>
        <v/>
      </c>
      <c r="BY84" s="357" t="str">
        <f t="shared" si="58"/>
        <v/>
      </c>
      <c r="BZ84" s="357" t="str">
        <f t="shared" si="58"/>
        <v/>
      </c>
      <c r="CA84" s="357" t="str">
        <f t="shared" si="58"/>
        <v/>
      </c>
      <c r="CB84" s="357" t="str">
        <f t="shared" si="58"/>
        <v/>
      </c>
      <c r="CC84" s="357" t="str">
        <f t="shared" si="58"/>
        <v/>
      </c>
      <c r="CD84" s="357" t="str">
        <f t="shared" si="58"/>
        <v/>
      </c>
      <c r="CE84" s="357" t="str">
        <f t="shared" si="59"/>
        <v/>
      </c>
      <c r="CF84" s="357" t="str">
        <f t="shared" si="59"/>
        <v/>
      </c>
      <c r="CG84" s="357" t="str">
        <f t="shared" si="59"/>
        <v/>
      </c>
      <c r="CH84" s="357" t="str">
        <f t="shared" si="59"/>
        <v/>
      </c>
      <c r="CI84" s="357" t="str">
        <f t="shared" si="59"/>
        <v/>
      </c>
      <c r="CJ84" s="357" t="str">
        <f t="shared" si="59"/>
        <v/>
      </c>
      <c r="CK84" s="357" t="str">
        <f t="shared" si="59"/>
        <v/>
      </c>
      <c r="CL84" s="357" t="str">
        <f t="shared" si="59"/>
        <v/>
      </c>
      <c r="CM84" s="357" t="str">
        <f t="shared" si="59"/>
        <v/>
      </c>
      <c r="CN84" s="357" t="str">
        <f t="shared" si="59"/>
        <v/>
      </c>
      <c r="CO84" s="357" t="str">
        <f t="shared" si="60"/>
        <v/>
      </c>
      <c r="CP84" s="357" t="str">
        <f t="shared" si="60"/>
        <v/>
      </c>
      <c r="CQ84" s="357" t="str">
        <f t="shared" si="60"/>
        <v/>
      </c>
      <c r="CR84" s="357" t="str">
        <f t="shared" si="60"/>
        <v/>
      </c>
      <c r="CS84" s="357" t="str">
        <f t="shared" si="60"/>
        <v/>
      </c>
      <c r="CT84" s="357" t="str">
        <f t="shared" si="60"/>
        <v/>
      </c>
      <c r="CU84" s="357" t="str">
        <f t="shared" si="60"/>
        <v/>
      </c>
      <c r="CV84" s="357" t="str">
        <f t="shared" si="60"/>
        <v/>
      </c>
      <c r="CW84" s="357" t="str">
        <f t="shared" si="60"/>
        <v/>
      </c>
      <c r="CX84" s="357" t="str">
        <f t="shared" si="60"/>
        <v/>
      </c>
      <c r="CY84" s="357" t="str">
        <f t="shared" si="61"/>
        <v/>
      </c>
      <c r="CZ84" s="357" t="str">
        <f t="shared" si="61"/>
        <v/>
      </c>
      <c r="DA84" s="357" t="str">
        <f t="shared" si="61"/>
        <v/>
      </c>
      <c r="DB84" s="357" t="str">
        <f t="shared" si="61"/>
        <v/>
      </c>
      <c r="DC84" s="357" t="str">
        <f t="shared" si="61"/>
        <v/>
      </c>
      <c r="DD84" s="357" t="str">
        <f t="shared" si="61"/>
        <v/>
      </c>
      <c r="DE84" s="357" t="str">
        <f t="shared" si="61"/>
        <v/>
      </c>
      <c r="DF84" s="357" t="str">
        <f t="shared" si="61"/>
        <v/>
      </c>
      <c r="DG84" s="357" t="str">
        <f t="shared" si="61"/>
        <v/>
      </c>
      <c r="DH84" s="357" t="str">
        <f t="shared" si="61"/>
        <v/>
      </c>
    </row>
    <row r="85" spans="1:112" x14ac:dyDescent="0.2">
      <c r="B85" s="304" t="str">
        <f>'FINAL TIMETABLE for indoor'!R37</f>
        <v>F18</v>
      </c>
      <c r="C85" s="312">
        <f>'FINAL TIMETABLE for indoor'!S37</f>
        <v>0.42708333333333331</v>
      </c>
      <c r="D85" s="305">
        <f t="shared" si="62"/>
        <v>1.7361111111111112E-2</v>
      </c>
      <c r="E85" s="305">
        <f>'FINAL TIMETABLE for indoor'!T37</f>
        <v>0.46180555555555558</v>
      </c>
      <c r="F85" s="305">
        <f>'FINAL TIMETABLE for indoor'!U37</f>
        <v>0.47916666666666669</v>
      </c>
      <c r="G85" s="329">
        <f>'FINAL TIMETABLE for indoor'!W37</f>
        <v>0.48958333333333331</v>
      </c>
      <c r="H85" s="330" t="str">
        <f>'FINAL TIMETABLE for indoor'!Z37</f>
        <v>U13B</v>
      </c>
      <c r="I85" s="308">
        <f>'FINAL TIMETABLE for indoor'!AA37</f>
        <v>5</v>
      </c>
      <c r="J85" s="331">
        <f>'FINAL TIMETABLE for indoor'!AB37</f>
        <v>3</v>
      </c>
      <c r="K85" s="303" t="str">
        <f>'FINAL TIMETABLE for indoor'!X37</f>
        <v>Long Jump</v>
      </c>
      <c r="L85" s="332" t="s">
        <v>1</v>
      </c>
      <c r="M85" s="333"/>
      <c r="N85" s="333"/>
      <c r="O85" s="334">
        <f>SUM(I85*2)</f>
        <v>10</v>
      </c>
      <c r="P85" s="335">
        <f>'FINAL TIMETABLE for indoor'!AC37</f>
        <v>6.9444444444444449E-3</v>
      </c>
      <c r="Q85" s="336">
        <f>'FINAL TIMETABLE for indoor'!V37</f>
        <v>0.4826388888888889</v>
      </c>
      <c r="R85" s="337">
        <f>'FINAL TIMETABLE for indoor'!AD37</f>
        <v>1.0416666666666668E-2</v>
      </c>
      <c r="S85" s="338">
        <f>'FINAL TIMETABLE for indoor'!AE37</f>
        <v>0.5</v>
      </c>
      <c r="T85" s="325" t="s">
        <v>2320</v>
      </c>
      <c r="U85" s="325">
        <v>6</v>
      </c>
      <c r="V85" s="358"/>
      <c r="W85" s="357" t="str">
        <f t="shared" si="53"/>
        <v/>
      </c>
      <c r="X85" s="357" t="str">
        <f t="shared" si="53"/>
        <v/>
      </c>
      <c r="Y85" s="357" t="str">
        <f t="shared" si="53"/>
        <v/>
      </c>
      <c r="Z85" s="357" t="str">
        <f t="shared" si="53"/>
        <v/>
      </c>
      <c r="AA85" s="357">
        <f t="shared" si="53"/>
        <v>6</v>
      </c>
      <c r="AB85" s="357">
        <f t="shared" si="53"/>
        <v>6</v>
      </c>
      <c r="AC85" s="357">
        <f t="shared" si="53"/>
        <v>6</v>
      </c>
      <c r="AD85" s="357">
        <f t="shared" si="53"/>
        <v>6</v>
      </c>
      <c r="AE85" s="357">
        <f t="shared" si="53"/>
        <v>6</v>
      </c>
      <c r="AF85" s="357">
        <f t="shared" si="53"/>
        <v>6</v>
      </c>
      <c r="AG85" s="357" t="str">
        <f t="shared" si="54"/>
        <v/>
      </c>
      <c r="AH85" s="357" t="str">
        <f t="shared" si="54"/>
        <v/>
      </c>
      <c r="AI85" s="357" t="str">
        <f t="shared" si="54"/>
        <v/>
      </c>
      <c r="AJ85" s="357" t="str">
        <f t="shared" si="54"/>
        <v/>
      </c>
      <c r="AK85" s="357" t="str">
        <f t="shared" si="54"/>
        <v/>
      </c>
      <c r="AL85" s="357" t="str">
        <f t="shared" si="54"/>
        <v/>
      </c>
      <c r="AM85" s="357" t="str">
        <f t="shared" si="54"/>
        <v/>
      </c>
      <c r="AN85" s="357" t="str">
        <f t="shared" si="54"/>
        <v/>
      </c>
      <c r="AO85" s="357" t="str">
        <f t="shared" si="54"/>
        <v/>
      </c>
      <c r="AP85" s="357" t="str">
        <f t="shared" si="54"/>
        <v/>
      </c>
      <c r="AQ85" s="357" t="str">
        <f t="shared" si="55"/>
        <v/>
      </c>
      <c r="AR85" s="357" t="str">
        <f t="shared" si="55"/>
        <v/>
      </c>
      <c r="AS85" s="357" t="str">
        <f t="shared" si="55"/>
        <v/>
      </c>
      <c r="AT85" s="357" t="str">
        <f t="shared" si="55"/>
        <v/>
      </c>
      <c r="AU85" s="357" t="str">
        <f t="shared" si="55"/>
        <v/>
      </c>
      <c r="AV85" s="357" t="str">
        <f t="shared" si="55"/>
        <v/>
      </c>
      <c r="AW85" s="357" t="str">
        <f t="shared" si="55"/>
        <v/>
      </c>
      <c r="AX85" s="357" t="str">
        <f t="shared" si="55"/>
        <v/>
      </c>
      <c r="AY85" s="357" t="str">
        <f t="shared" si="55"/>
        <v/>
      </c>
      <c r="AZ85" s="357" t="str">
        <f t="shared" si="55"/>
        <v/>
      </c>
      <c r="BA85" s="357" t="str">
        <f t="shared" si="56"/>
        <v/>
      </c>
      <c r="BB85" s="357" t="str">
        <f t="shared" si="56"/>
        <v/>
      </c>
      <c r="BC85" s="357" t="str">
        <f t="shared" si="56"/>
        <v/>
      </c>
      <c r="BD85" s="357" t="str">
        <f t="shared" si="56"/>
        <v/>
      </c>
      <c r="BE85" s="357" t="str">
        <f t="shared" si="56"/>
        <v/>
      </c>
      <c r="BF85" s="357" t="str">
        <f t="shared" si="56"/>
        <v/>
      </c>
      <c r="BG85" s="357" t="str">
        <f t="shared" si="56"/>
        <v/>
      </c>
      <c r="BH85" s="357" t="str">
        <f t="shared" si="56"/>
        <v/>
      </c>
      <c r="BI85" s="357" t="str">
        <f t="shared" si="56"/>
        <v/>
      </c>
      <c r="BJ85" s="357" t="str">
        <f t="shared" si="56"/>
        <v/>
      </c>
      <c r="BK85" s="357" t="str">
        <f t="shared" si="57"/>
        <v/>
      </c>
      <c r="BL85" s="357" t="str">
        <f t="shared" si="57"/>
        <v/>
      </c>
      <c r="BM85" s="357" t="str">
        <f t="shared" si="57"/>
        <v/>
      </c>
      <c r="BN85" s="357" t="str">
        <f t="shared" si="57"/>
        <v/>
      </c>
      <c r="BO85" s="357" t="str">
        <f t="shared" si="57"/>
        <v/>
      </c>
      <c r="BP85" s="357" t="str">
        <f t="shared" si="57"/>
        <v/>
      </c>
      <c r="BQ85" s="357" t="str">
        <f t="shared" si="57"/>
        <v/>
      </c>
      <c r="BR85" s="357" t="str">
        <f t="shared" si="57"/>
        <v/>
      </c>
      <c r="BS85" s="357" t="str">
        <f t="shared" si="57"/>
        <v/>
      </c>
      <c r="BT85" s="357" t="str">
        <f t="shared" si="57"/>
        <v/>
      </c>
      <c r="BU85" s="357" t="str">
        <f t="shared" si="58"/>
        <v/>
      </c>
      <c r="BV85" s="357" t="str">
        <f t="shared" si="58"/>
        <v/>
      </c>
      <c r="BW85" s="357" t="str">
        <f t="shared" si="58"/>
        <v/>
      </c>
      <c r="BX85" s="357" t="str">
        <f t="shared" si="58"/>
        <v/>
      </c>
      <c r="BY85" s="357" t="str">
        <f t="shared" si="58"/>
        <v/>
      </c>
      <c r="BZ85" s="357" t="str">
        <f t="shared" si="58"/>
        <v/>
      </c>
      <c r="CA85" s="357" t="str">
        <f t="shared" si="58"/>
        <v/>
      </c>
      <c r="CB85" s="357" t="str">
        <f t="shared" si="58"/>
        <v/>
      </c>
      <c r="CC85" s="357" t="str">
        <f t="shared" si="58"/>
        <v/>
      </c>
      <c r="CD85" s="357" t="str">
        <f t="shared" si="58"/>
        <v/>
      </c>
      <c r="CE85" s="357" t="str">
        <f t="shared" si="59"/>
        <v/>
      </c>
      <c r="CF85" s="357" t="str">
        <f t="shared" si="59"/>
        <v/>
      </c>
      <c r="CG85" s="357" t="str">
        <f t="shared" si="59"/>
        <v/>
      </c>
      <c r="CH85" s="357" t="str">
        <f t="shared" si="59"/>
        <v/>
      </c>
      <c r="CI85" s="357" t="str">
        <f t="shared" si="59"/>
        <v/>
      </c>
      <c r="CJ85" s="357" t="str">
        <f t="shared" si="59"/>
        <v/>
      </c>
      <c r="CK85" s="357" t="str">
        <f t="shared" si="59"/>
        <v/>
      </c>
      <c r="CL85" s="357" t="str">
        <f t="shared" si="59"/>
        <v/>
      </c>
      <c r="CM85" s="357" t="str">
        <f t="shared" si="59"/>
        <v/>
      </c>
      <c r="CN85" s="357" t="str">
        <f t="shared" si="59"/>
        <v/>
      </c>
      <c r="CO85" s="357" t="str">
        <f t="shared" si="60"/>
        <v/>
      </c>
      <c r="CP85" s="357" t="str">
        <f t="shared" si="60"/>
        <v/>
      </c>
      <c r="CQ85" s="357" t="str">
        <f t="shared" si="60"/>
        <v/>
      </c>
      <c r="CR85" s="357" t="str">
        <f t="shared" si="60"/>
        <v/>
      </c>
      <c r="CS85" s="357" t="str">
        <f t="shared" si="60"/>
        <v/>
      </c>
      <c r="CT85" s="357" t="str">
        <f t="shared" si="60"/>
        <v/>
      </c>
      <c r="CU85" s="357" t="str">
        <f t="shared" si="60"/>
        <v/>
      </c>
      <c r="CV85" s="357" t="str">
        <f t="shared" si="60"/>
        <v/>
      </c>
      <c r="CW85" s="357" t="str">
        <f t="shared" si="60"/>
        <v/>
      </c>
      <c r="CX85" s="357" t="str">
        <f t="shared" si="60"/>
        <v/>
      </c>
      <c r="CY85" s="357" t="str">
        <f t="shared" si="61"/>
        <v/>
      </c>
      <c r="CZ85" s="357" t="str">
        <f t="shared" si="61"/>
        <v/>
      </c>
      <c r="DA85" s="357" t="str">
        <f t="shared" si="61"/>
        <v/>
      </c>
      <c r="DB85" s="357" t="str">
        <f t="shared" si="61"/>
        <v/>
      </c>
      <c r="DC85" s="357" t="str">
        <f t="shared" si="61"/>
        <v/>
      </c>
      <c r="DD85" s="357" t="str">
        <f t="shared" si="61"/>
        <v/>
      </c>
      <c r="DE85" s="357" t="str">
        <f t="shared" si="61"/>
        <v/>
      </c>
      <c r="DF85" s="357" t="str">
        <f t="shared" si="61"/>
        <v/>
      </c>
      <c r="DG85" s="357" t="str">
        <f t="shared" si="61"/>
        <v/>
      </c>
      <c r="DH85" s="357" t="str">
        <f t="shared" si="61"/>
        <v/>
      </c>
    </row>
    <row r="86" spans="1:112" x14ac:dyDescent="0.2">
      <c r="B86" s="304" t="str">
        <f>'FINAL TIMETABLE for indoor'!R38</f>
        <v>F19</v>
      </c>
      <c r="C86" s="312">
        <f>'FINAL TIMETABLE for indoor'!S38</f>
        <v>0.52083333333333337</v>
      </c>
      <c r="D86" s="305">
        <f t="shared" si="62"/>
        <v>1.7361111111111112E-2</v>
      </c>
      <c r="E86" s="305">
        <f>'FINAL TIMETABLE for indoor'!T38</f>
        <v>0.54166666666666663</v>
      </c>
      <c r="F86" s="305">
        <f>'FINAL TIMETABLE for indoor'!U38</f>
        <v>0.55902777777777779</v>
      </c>
      <c r="G86" s="329">
        <f>'FINAL TIMETABLE for indoor'!W38</f>
        <v>0.58333333333333337</v>
      </c>
      <c r="H86" s="330" t="str">
        <f>'FINAL TIMETABLE for indoor'!Z38</f>
        <v>U20W</v>
      </c>
      <c r="I86" s="308">
        <f>'FINAL TIMETABLE for indoor'!AA38</f>
        <v>2</v>
      </c>
      <c r="J86" s="331">
        <f>'FINAL TIMETABLE for indoor'!AB38</f>
        <v>6</v>
      </c>
      <c r="K86" s="303" t="str">
        <f>'FINAL TIMETABLE for indoor'!X38</f>
        <v>Triple Jump</v>
      </c>
      <c r="L86" s="332" t="s">
        <v>1</v>
      </c>
      <c r="M86" s="333"/>
      <c r="N86" s="333"/>
      <c r="O86" s="334">
        <f>SUM(I86*2)</f>
        <v>4</v>
      </c>
      <c r="P86" s="335">
        <f>'FINAL TIMETABLE for indoor'!AC38</f>
        <v>2.0833333333333332E-2</v>
      </c>
      <c r="Q86" s="336">
        <f>'FINAL TIMETABLE for indoor'!V38</f>
        <v>0.5625</v>
      </c>
      <c r="R86" s="337">
        <f>'FINAL TIMETABLE for indoor'!AD38</f>
        <v>6.25E-2</v>
      </c>
      <c r="S86" s="456">
        <f>'FINAL TIMETABLE for indoor'!AE38</f>
        <v>0.64583333333333337</v>
      </c>
      <c r="T86" s="325" t="s">
        <v>1835</v>
      </c>
      <c r="U86" s="325">
        <v>6</v>
      </c>
      <c r="V86" s="358"/>
      <c r="W86" s="357" t="str">
        <f t="shared" si="53"/>
        <v/>
      </c>
      <c r="X86" s="357" t="str">
        <f t="shared" si="53"/>
        <v/>
      </c>
      <c r="Y86" s="357" t="str">
        <f t="shared" si="53"/>
        <v/>
      </c>
      <c r="Z86" s="357" t="str">
        <f t="shared" si="53"/>
        <v/>
      </c>
      <c r="AA86" s="357" t="str">
        <f t="shared" si="53"/>
        <v/>
      </c>
      <c r="AB86" s="357" t="str">
        <f t="shared" si="53"/>
        <v/>
      </c>
      <c r="AC86" s="357" t="str">
        <f t="shared" si="53"/>
        <v/>
      </c>
      <c r="AD86" s="357" t="str">
        <f t="shared" si="53"/>
        <v/>
      </c>
      <c r="AE86" s="357" t="str">
        <f t="shared" si="53"/>
        <v/>
      </c>
      <c r="AF86" s="357" t="str">
        <f t="shared" si="53"/>
        <v/>
      </c>
      <c r="AG86" s="357" t="str">
        <f t="shared" si="54"/>
        <v/>
      </c>
      <c r="AH86" s="357" t="str">
        <f t="shared" si="54"/>
        <v/>
      </c>
      <c r="AI86" s="357" t="str">
        <f t="shared" si="54"/>
        <v/>
      </c>
      <c r="AJ86" s="357" t="str">
        <f t="shared" si="54"/>
        <v/>
      </c>
      <c r="AK86" s="357" t="str">
        <f t="shared" si="54"/>
        <v/>
      </c>
      <c r="AL86" s="357" t="str">
        <f t="shared" si="54"/>
        <v/>
      </c>
      <c r="AM86" s="357" t="str">
        <f t="shared" si="54"/>
        <v/>
      </c>
      <c r="AN86" s="357" t="str">
        <f t="shared" si="54"/>
        <v/>
      </c>
      <c r="AO86" s="357" t="str">
        <f t="shared" si="54"/>
        <v/>
      </c>
      <c r="AP86" s="357" t="str">
        <f t="shared" si="54"/>
        <v/>
      </c>
      <c r="AQ86" s="357" t="str">
        <f t="shared" si="55"/>
        <v/>
      </c>
      <c r="AR86" s="357" t="str">
        <f t="shared" si="55"/>
        <v/>
      </c>
      <c r="AS86" s="357" t="str">
        <f t="shared" si="55"/>
        <v/>
      </c>
      <c r="AT86" s="357" t="str">
        <f t="shared" si="55"/>
        <v/>
      </c>
      <c r="AU86" s="357" t="str">
        <f t="shared" si="55"/>
        <v/>
      </c>
      <c r="AV86" s="357" t="str">
        <f t="shared" si="55"/>
        <v/>
      </c>
      <c r="AW86" s="357" t="str">
        <f t="shared" si="55"/>
        <v/>
      </c>
      <c r="AX86" s="357">
        <f t="shared" si="55"/>
        <v>6</v>
      </c>
      <c r="AY86" s="357">
        <f t="shared" si="55"/>
        <v>6</v>
      </c>
      <c r="AZ86" s="357">
        <f t="shared" si="55"/>
        <v>6</v>
      </c>
      <c r="BA86" s="357">
        <f t="shared" si="56"/>
        <v>6</v>
      </c>
      <c r="BB86" s="357">
        <f t="shared" si="56"/>
        <v>6</v>
      </c>
      <c r="BC86" s="357">
        <f t="shared" si="56"/>
        <v>6</v>
      </c>
      <c r="BD86" s="357">
        <f t="shared" si="56"/>
        <v>6</v>
      </c>
      <c r="BE86" s="357">
        <f t="shared" si="56"/>
        <v>6</v>
      </c>
      <c r="BF86" s="357">
        <f t="shared" si="56"/>
        <v>6</v>
      </c>
      <c r="BG86" s="357">
        <f t="shared" si="56"/>
        <v>6</v>
      </c>
      <c r="BH86" s="357">
        <f t="shared" si="56"/>
        <v>6</v>
      </c>
      <c r="BI86" s="357">
        <f t="shared" si="56"/>
        <v>6</v>
      </c>
      <c r="BJ86" s="357">
        <f t="shared" si="56"/>
        <v>6</v>
      </c>
      <c r="BK86" s="357">
        <f t="shared" si="57"/>
        <v>6</v>
      </c>
      <c r="BL86" s="357">
        <f t="shared" si="57"/>
        <v>6</v>
      </c>
      <c r="BM86" s="357">
        <f t="shared" si="57"/>
        <v>6</v>
      </c>
      <c r="BN86" s="357">
        <f t="shared" si="57"/>
        <v>6</v>
      </c>
      <c r="BO86" s="357">
        <f t="shared" si="57"/>
        <v>6</v>
      </c>
      <c r="BP86" s="357">
        <f t="shared" si="57"/>
        <v>6</v>
      </c>
      <c r="BQ86" s="357">
        <f t="shared" si="57"/>
        <v>6</v>
      </c>
      <c r="BR86" s="357">
        <f t="shared" si="57"/>
        <v>6</v>
      </c>
      <c r="BS86" s="357">
        <f t="shared" si="57"/>
        <v>6</v>
      </c>
      <c r="BT86" s="357">
        <f t="shared" si="57"/>
        <v>6</v>
      </c>
      <c r="BU86" s="357">
        <f t="shared" si="58"/>
        <v>6</v>
      </c>
      <c r="BV86" s="357">
        <f t="shared" si="58"/>
        <v>6</v>
      </c>
      <c r="BW86" s="357" t="str">
        <f t="shared" si="58"/>
        <v/>
      </c>
      <c r="BX86" s="357" t="str">
        <f t="shared" si="58"/>
        <v/>
      </c>
      <c r="BY86" s="357" t="str">
        <f t="shared" si="58"/>
        <v/>
      </c>
      <c r="BZ86" s="357" t="str">
        <f t="shared" si="58"/>
        <v/>
      </c>
      <c r="CA86" s="357" t="str">
        <f t="shared" si="58"/>
        <v/>
      </c>
      <c r="CB86" s="357" t="str">
        <f t="shared" si="58"/>
        <v/>
      </c>
      <c r="CC86" s="357" t="str">
        <f t="shared" si="58"/>
        <v/>
      </c>
      <c r="CD86" s="357" t="str">
        <f t="shared" si="58"/>
        <v/>
      </c>
      <c r="CE86" s="357" t="str">
        <f t="shared" si="59"/>
        <v/>
      </c>
      <c r="CF86" s="357" t="str">
        <f t="shared" si="59"/>
        <v/>
      </c>
      <c r="CG86" s="357" t="str">
        <f t="shared" si="59"/>
        <v/>
      </c>
      <c r="CH86" s="357" t="str">
        <f t="shared" si="59"/>
        <v/>
      </c>
      <c r="CI86" s="357" t="str">
        <f t="shared" si="59"/>
        <v/>
      </c>
      <c r="CJ86" s="357" t="str">
        <f t="shared" si="59"/>
        <v/>
      </c>
      <c r="CK86" s="357" t="str">
        <f t="shared" si="59"/>
        <v/>
      </c>
      <c r="CL86" s="357" t="str">
        <f t="shared" si="59"/>
        <v/>
      </c>
      <c r="CM86" s="357" t="str">
        <f t="shared" si="59"/>
        <v/>
      </c>
      <c r="CN86" s="357" t="str">
        <f t="shared" si="59"/>
        <v/>
      </c>
      <c r="CO86" s="357" t="str">
        <f t="shared" si="60"/>
        <v/>
      </c>
      <c r="CP86" s="357" t="str">
        <f t="shared" si="60"/>
        <v/>
      </c>
      <c r="CQ86" s="357" t="str">
        <f t="shared" si="60"/>
        <v/>
      </c>
      <c r="CR86" s="357" t="str">
        <f t="shared" si="60"/>
        <v/>
      </c>
      <c r="CS86" s="357" t="str">
        <f t="shared" si="60"/>
        <v/>
      </c>
      <c r="CT86" s="357" t="str">
        <f t="shared" si="60"/>
        <v/>
      </c>
      <c r="CU86" s="357" t="str">
        <f t="shared" si="60"/>
        <v/>
      </c>
      <c r="CV86" s="357" t="str">
        <f t="shared" si="60"/>
        <v/>
      </c>
      <c r="CW86" s="357" t="str">
        <f t="shared" si="60"/>
        <v/>
      </c>
      <c r="CX86" s="357" t="str">
        <f t="shared" si="60"/>
        <v/>
      </c>
      <c r="CY86" s="357" t="str">
        <f t="shared" si="61"/>
        <v/>
      </c>
      <c r="CZ86" s="357" t="str">
        <f t="shared" si="61"/>
        <v/>
      </c>
      <c r="DA86" s="357" t="str">
        <f t="shared" si="61"/>
        <v/>
      </c>
      <c r="DB86" s="357" t="str">
        <f t="shared" si="61"/>
        <v/>
      </c>
      <c r="DC86" s="357" t="str">
        <f t="shared" si="61"/>
        <v/>
      </c>
      <c r="DD86" s="357" t="str">
        <f t="shared" si="61"/>
        <v/>
      </c>
      <c r="DE86" s="357" t="str">
        <f t="shared" si="61"/>
        <v/>
      </c>
      <c r="DF86" s="357" t="str">
        <f t="shared" si="61"/>
        <v/>
      </c>
      <c r="DG86" s="357" t="str">
        <f t="shared" si="61"/>
        <v/>
      </c>
      <c r="DH86" s="357" t="str">
        <f t="shared" si="61"/>
        <v/>
      </c>
    </row>
    <row r="87" spans="1:112" x14ac:dyDescent="0.2">
      <c r="B87" s="304" t="str">
        <f>'FINAL TIMETABLE for indoor'!R39</f>
        <v>F20</v>
      </c>
      <c r="C87" s="312">
        <f>'FINAL TIMETABLE for indoor'!S39</f>
        <v>0.52083333333333337</v>
      </c>
      <c r="D87" s="305">
        <f t="shared" si="62"/>
        <v>1.7361111111111112E-2</v>
      </c>
      <c r="E87" s="305">
        <f>'FINAL TIMETABLE for indoor'!T39</f>
        <v>0.54166666666666663</v>
      </c>
      <c r="F87" s="305">
        <f>'FINAL TIMETABLE for indoor'!U39</f>
        <v>0.55902777777777779</v>
      </c>
      <c r="G87" s="329">
        <f>'FINAL TIMETABLE for indoor'!W39</f>
        <v>0.58333333333333337</v>
      </c>
      <c r="H87" s="330" t="str">
        <f>'FINAL TIMETABLE for indoor'!Z39</f>
        <v>U17W</v>
      </c>
      <c r="I87" s="308">
        <f>'FINAL TIMETABLE for indoor'!AA39</f>
        <v>5</v>
      </c>
      <c r="J87" s="331">
        <f>'FINAL TIMETABLE for indoor'!AB39</f>
        <v>6</v>
      </c>
      <c r="K87" s="303" t="str">
        <f>'FINAL TIMETABLE for indoor'!X39</f>
        <v>Triple Jump</v>
      </c>
      <c r="L87" s="332" t="s">
        <v>1</v>
      </c>
      <c r="M87" s="333"/>
      <c r="N87" s="333"/>
      <c r="O87" s="334">
        <f t="shared" ref="O87:O88" si="64">SUM(I87*2)</f>
        <v>10</v>
      </c>
      <c r="P87" s="335">
        <f>'FINAL TIMETABLE for indoor'!AC39</f>
        <v>0</v>
      </c>
      <c r="Q87" s="336">
        <f>'FINAL TIMETABLE for indoor'!V39</f>
        <v>0.5625</v>
      </c>
      <c r="R87" s="337">
        <f>'FINAL TIMETABLE for indoor'!AD39</f>
        <v>0</v>
      </c>
      <c r="S87" s="456">
        <f>'FINAL TIMETABLE for indoor'!AE39</f>
        <v>0.64583333333333337</v>
      </c>
      <c r="T87" s="325" t="s">
        <v>1835</v>
      </c>
      <c r="U87" s="325"/>
      <c r="V87" s="358"/>
      <c r="W87" s="357" t="str">
        <f t="shared" si="53"/>
        <v/>
      </c>
      <c r="X87" s="357" t="str">
        <f t="shared" si="53"/>
        <v/>
      </c>
      <c r="Y87" s="357" t="str">
        <f t="shared" si="53"/>
        <v/>
      </c>
      <c r="Z87" s="357" t="str">
        <f t="shared" si="53"/>
        <v/>
      </c>
      <c r="AA87" s="357" t="str">
        <f t="shared" si="53"/>
        <v/>
      </c>
      <c r="AB87" s="357" t="str">
        <f t="shared" si="53"/>
        <v/>
      </c>
      <c r="AC87" s="357" t="str">
        <f t="shared" si="53"/>
        <v/>
      </c>
      <c r="AD87" s="357" t="str">
        <f t="shared" si="53"/>
        <v/>
      </c>
      <c r="AE87" s="357" t="str">
        <f t="shared" si="53"/>
        <v/>
      </c>
      <c r="AF87" s="357" t="str">
        <f t="shared" si="53"/>
        <v/>
      </c>
      <c r="AG87" s="357" t="str">
        <f t="shared" si="54"/>
        <v/>
      </c>
      <c r="AH87" s="357" t="str">
        <f t="shared" si="54"/>
        <v/>
      </c>
      <c r="AI87" s="357" t="str">
        <f t="shared" si="54"/>
        <v/>
      </c>
      <c r="AJ87" s="357" t="str">
        <f t="shared" si="54"/>
        <v/>
      </c>
      <c r="AK87" s="357" t="str">
        <f t="shared" si="54"/>
        <v/>
      </c>
      <c r="AL87" s="357" t="str">
        <f t="shared" si="54"/>
        <v/>
      </c>
      <c r="AM87" s="357" t="str">
        <f t="shared" si="54"/>
        <v/>
      </c>
      <c r="AN87" s="357" t="str">
        <f t="shared" si="54"/>
        <v/>
      </c>
      <c r="AO87" s="357" t="str">
        <f t="shared" si="54"/>
        <v/>
      </c>
      <c r="AP87" s="357" t="str">
        <f t="shared" si="54"/>
        <v/>
      </c>
      <c r="AQ87" s="357" t="str">
        <f t="shared" si="55"/>
        <v/>
      </c>
      <c r="AR87" s="357" t="str">
        <f t="shared" si="55"/>
        <v/>
      </c>
      <c r="AS87" s="357" t="str">
        <f t="shared" si="55"/>
        <v/>
      </c>
      <c r="AT87" s="357" t="str">
        <f t="shared" si="55"/>
        <v/>
      </c>
      <c r="AU87" s="357" t="str">
        <f t="shared" si="55"/>
        <v/>
      </c>
      <c r="AV87" s="357" t="str">
        <f t="shared" si="55"/>
        <v/>
      </c>
      <c r="AW87" s="357" t="str">
        <f t="shared" si="55"/>
        <v/>
      </c>
      <c r="AX87" s="357">
        <f t="shared" si="55"/>
        <v>0</v>
      </c>
      <c r="AY87" s="357">
        <f t="shared" si="55"/>
        <v>0</v>
      </c>
      <c r="AZ87" s="357">
        <f t="shared" si="55"/>
        <v>0</v>
      </c>
      <c r="BA87" s="357">
        <f t="shared" si="56"/>
        <v>0</v>
      </c>
      <c r="BB87" s="357">
        <f t="shared" si="56"/>
        <v>0</v>
      </c>
      <c r="BC87" s="357">
        <f t="shared" si="56"/>
        <v>0</v>
      </c>
      <c r="BD87" s="357">
        <f t="shared" si="56"/>
        <v>0</v>
      </c>
      <c r="BE87" s="357">
        <f t="shared" si="56"/>
        <v>0</v>
      </c>
      <c r="BF87" s="357">
        <f t="shared" si="56"/>
        <v>0</v>
      </c>
      <c r="BG87" s="357">
        <f t="shared" si="56"/>
        <v>0</v>
      </c>
      <c r="BH87" s="357">
        <f t="shared" si="56"/>
        <v>0</v>
      </c>
      <c r="BI87" s="357">
        <f t="shared" si="56"/>
        <v>0</v>
      </c>
      <c r="BJ87" s="357">
        <f t="shared" si="56"/>
        <v>0</v>
      </c>
      <c r="BK87" s="357">
        <f t="shared" si="57"/>
        <v>0</v>
      </c>
      <c r="BL87" s="357">
        <f t="shared" si="57"/>
        <v>0</v>
      </c>
      <c r="BM87" s="357">
        <f t="shared" si="57"/>
        <v>0</v>
      </c>
      <c r="BN87" s="357">
        <f t="shared" si="57"/>
        <v>0</v>
      </c>
      <c r="BO87" s="357">
        <f t="shared" si="57"/>
        <v>0</v>
      </c>
      <c r="BP87" s="357">
        <f t="shared" si="57"/>
        <v>0</v>
      </c>
      <c r="BQ87" s="357">
        <f t="shared" si="57"/>
        <v>0</v>
      </c>
      <c r="BR87" s="357">
        <f t="shared" si="57"/>
        <v>0</v>
      </c>
      <c r="BS87" s="357">
        <f t="shared" si="57"/>
        <v>0</v>
      </c>
      <c r="BT87" s="357">
        <f t="shared" si="57"/>
        <v>0</v>
      </c>
      <c r="BU87" s="357">
        <f t="shared" si="58"/>
        <v>0</v>
      </c>
      <c r="BV87" s="357">
        <f t="shared" si="58"/>
        <v>0</v>
      </c>
      <c r="BW87" s="357" t="str">
        <f t="shared" si="58"/>
        <v/>
      </c>
      <c r="BX87" s="357" t="str">
        <f t="shared" si="58"/>
        <v/>
      </c>
      <c r="BY87" s="357" t="str">
        <f t="shared" si="58"/>
        <v/>
      </c>
      <c r="BZ87" s="357" t="str">
        <f t="shared" si="58"/>
        <v/>
      </c>
      <c r="CA87" s="357" t="str">
        <f t="shared" si="58"/>
        <v/>
      </c>
      <c r="CB87" s="357" t="str">
        <f t="shared" si="58"/>
        <v/>
      </c>
      <c r="CC87" s="357" t="str">
        <f t="shared" si="58"/>
        <v/>
      </c>
      <c r="CD87" s="357" t="str">
        <f t="shared" si="58"/>
        <v/>
      </c>
      <c r="CE87" s="357" t="str">
        <f t="shared" si="59"/>
        <v/>
      </c>
      <c r="CF87" s="357" t="str">
        <f t="shared" si="59"/>
        <v/>
      </c>
      <c r="CG87" s="357" t="str">
        <f t="shared" si="59"/>
        <v/>
      </c>
      <c r="CH87" s="357" t="str">
        <f t="shared" si="59"/>
        <v/>
      </c>
      <c r="CI87" s="357" t="str">
        <f t="shared" si="59"/>
        <v/>
      </c>
      <c r="CJ87" s="357" t="str">
        <f t="shared" si="59"/>
        <v/>
      </c>
      <c r="CK87" s="357" t="str">
        <f t="shared" si="59"/>
        <v/>
      </c>
      <c r="CL87" s="357" t="str">
        <f t="shared" si="59"/>
        <v/>
      </c>
      <c r="CM87" s="357" t="str">
        <f t="shared" si="59"/>
        <v/>
      </c>
      <c r="CN87" s="357" t="str">
        <f t="shared" si="59"/>
        <v/>
      </c>
      <c r="CO87" s="357" t="str">
        <f t="shared" si="60"/>
        <v/>
      </c>
      <c r="CP87" s="357" t="str">
        <f t="shared" si="60"/>
        <v/>
      </c>
      <c r="CQ87" s="357" t="str">
        <f t="shared" si="60"/>
        <v/>
      </c>
      <c r="CR87" s="357" t="str">
        <f t="shared" si="60"/>
        <v/>
      </c>
      <c r="CS87" s="357" t="str">
        <f t="shared" si="60"/>
        <v/>
      </c>
      <c r="CT87" s="357" t="str">
        <f t="shared" si="60"/>
        <v/>
      </c>
      <c r="CU87" s="357" t="str">
        <f t="shared" si="60"/>
        <v/>
      </c>
      <c r="CV87" s="357" t="str">
        <f t="shared" si="60"/>
        <v/>
      </c>
      <c r="CW87" s="357" t="str">
        <f t="shared" si="60"/>
        <v/>
      </c>
      <c r="CX87" s="357" t="str">
        <f t="shared" si="60"/>
        <v/>
      </c>
      <c r="CY87" s="357" t="str">
        <f t="shared" si="61"/>
        <v/>
      </c>
      <c r="CZ87" s="357" t="str">
        <f t="shared" si="61"/>
        <v/>
      </c>
      <c r="DA87" s="357" t="str">
        <f t="shared" si="61"/>
        <v/>
      </c>
      <c r="DB87" s="357" t="str">
        <f t="shared" si="61"/>
        <v/>
      </c>
      <c r="DC87" s="357" t="str">
        <f t="shared" si="61"/>
        <v/>
      </c>
      <c r="DD87" s="357" t="str">
        <f t="shared" si="61"/>
        <v/>
      </c>
      <c r="DE87" s="357" t="str">
        <f t="shared" si="61"/>
        <v/>
      </c>
      <c r="DF87" s="357" t="str">
        <f t="shared" si="61"/>
        <v/>
      </c>
      <c r="DG87" s="357" t="str">
        <f t="shared" si="61"/>
        <v/>
      </c>
      <c r="DH87" s="357" t="str">
        <f t="shared" si="61"/>
        <v/>
      </c>
    </row>
    <row r="88" spans="1:112" x14ac:dyDescent="0.2">
      <c r="B88" s="304" t="str">
        <f>'FINAL TIMETABLE for indoor'!R40</f>
        <v>F21</v>
      </c>
      <c r="C88" s="312">
        <f>'FINAL TIMETABLE for indoor'!S40</f>
        <v>0.52083333333333337</v>
      </c>
      <c r="D88" s="305">
        <f t="shared" si="62"/>
        <v>1.7361111111111112E-2</v>
      </c>
      <c r="E88" s="305">
        <f>'FINAL TIMETABLE for indoor'!T40</f>
        <v>0.54166666666666663</v>
      </c>
      <c r="F88" s="305">
        <f>'FINAL TIMETABLE for indoor'!U40</f>
        <v>0.55902777777777779</v>
      </c>
      <c r="G88" s="329">
        <f>'FINAL TIMETABLE for indoor'!W40</f>
        <v>0.58333333333333337</v>
      </c>
      <c r="H88" s="330" t="str">
        <f>'FINAL TIMETABLE for indoor'!Z40</f>
        <v>U20M</v>
      </c>
      <c r="I88" s="308">
        <f>'FINAL TIMETABLE for indoor'!AA40</f>
        <v>3</v>
      </c>
      <c r="J88" s="331">
        <f>'FINAL TIMETABLE for indoor'!AB40</f>
        <v>6</v>
      </c>
      <c r="K88" s="303" t="str">
        <f>'FINAL TIMETABLE for indoor'!X40</f>
        <v>Triple Jump</v>
      </c>
      <c r="L88" s="332" t="s">
        <v>1</v>
      </c>
      <c r="M88" s="333"/>
      <c r="N88" s="333"/>
      <c r="O88" s="334">
        <f t="shared" si="64"/>
        <v>6</v>
      </c>
      <c r="P88" s="335">
        <f>'FINAL TIMETABLE for indoor'!AC40</f>
        <v>0</v>
      </c>
      <c r="Q88" s="336">
        <f>'FINAL TIMETABLE for indoor'!V40</f>
        <v>0.5625</v>
      </c>
      <c r="R88" s="337">
        <f>'FINAL TIMETABLE for indoor'!AD40</f>
        <v>0</v>
      </c>
      <c r="S88" s="456">
        <f>'FINAL TIMETABLE for indoor'!AE40</f>
        <v>0.64583333333333337</v>
      </c>
      <c r="T88" s="325" t="s">
        <v>1835</v>
      </c>
      <c r="U88" s="325"/>
      <c r="V88" s="358"/>
      <c r="W88" s="357" t="str">
        <f t="shared" si="53"/>
        <v/>
      </c>
      <c r="X88" s="357" t="str">
        <f t="shared" si="53"/>
        <v/>
      </c>
      <c r="Y88" s="357" t="str">
        <f t="shared" si="53"/>
        <v/>
      </c>
      <c r="Z88" s="357" t="str">
        <f t="shared" si="53"/>
        <v/>
      </c>
      <c r="AA88" s="357" t="str">
        <f t="shared" si="53"/>
        <v/>
      </c>
      <c r="AB88" s="357" t="str">
        <f t="shared" si="53"/>
        <v/>
      </c>
      <c r="AC88" s="357" t="str">
        <f t="shared" si="53"/>
        <v/>
      </c>
      <c r="AD88" s="357" t="str">
        <f t="shared" si="53"/>
        <v/>
      </c>
      <c r="AE88" s="357" t="str">
        <f t="shared" si="53"/>
        <v/>
      </c>
      <c r="AF88" s="357" t="str">
        <f t="shared" si="53"/>
        <v/>
      </c>
      <c r="AG88" s="357" t="str">
        <f t="shared" si="54"/>
        <v/>
      </c>
      <c r="AH88" s="357" t="str">
        <f t="shared" si="54"/>
        <v/>
      </c>
      <c r="AI88" s="357" t="str">
        <f t="shared" si="54"/>
        <v/>
      </c>
      <c r="AJ88" s="357" t="str">
        <f t="shared" si="54"/>
        <v/>
      </c>
      <c r="AK88" s="357" t="str">
        <f t="shared" si="54"/>
        <v/>
      </c>
      <c r="AL88" s="357" t="str">
        <f t="shared" si="54"/>
        <v/>
      </c>
      <c r="AM88" s="357" t="str">
        <f t="shared" si="54"/>
        <v/>
      </c>
      <c r="AN88" s="357" t="str">
        <f t="shared" si="54"/>
        <v/>
      </c>
      <c r="AO88" s="357" t="str">
        <f t="shared" si="54"/>
        <v/>
      </c>
      <c r="AP88" s="357" t="str">
        <f t="shared" si="54"/>
        <v/>
      </c>
      <c r="AQ88" s="357" t="str">
        <f t="shared" si="55"/>
        <v/>
      </c>
      <c r="AR88" s="357" t="str">
        <f t="shared" si="55"/>
        <v/>
      </c>
      <c r="AS88" s="357" t="str">
        <f t="shared" si="55"/>
        <v/>
      </c>
      <c r="AT88" s="357" t="str">
        <f t="shared" si="55"/>
        <v/>
      </c>
      <c r="AU88" s="357" t="str">
        <f t="shared" si="55"/>
        <v/>
      </c>
      <c r="AV88" s="357" t="str">
        <f t="shared" si="55"/>
        <v/>
      </c>
      <c r="AW88" s="357" t="str">
        <f t="shared" si="55"/>
        <v/>
      </c>
      <c r="AX88" s="357">
        <f t="shared" si="55"/>
        <v>0</v>
      </c>
      <c r="AY88" s="357">
        <f t="shared" si="55"/>
        <v>0</v>
      </c>
      <c r="AZ88" s="357">
        <f t="shared" si="55"/>
        <v>0</v>
      </c>
      <c r="BA88" s="357">
        <f t="shared" si="56"/>
        <v>0</v>
      </c>
      <c r="BB88" s="357">
        <f t="shared" si="56"/>
        <v>0</v>
      </c>
      <c r="BC88" s="357">
        <f t="shared" si="56"/>
        <v>0</v>
      </c>
      <c r="BD88" s="357">
        <f t="shared" si="56"/>
        <v>0</v>
      </c>
      <c r="BE88" s="357">
        <f t="shared" si="56"/>
        <v>0</v>
      </c>
      <c r="BF88" s="357">
        <f t="shared" si="56"/>
        <v>0</v>
      </c>
      <c r="BG88" s="357">
        <f t="shared" si="56"/>
        <v>0</v>
      </c>
      <c r="BH88" s="357">
        <f t="shared" si="56"/>
        <v>0</v>
      </c>
      <c r="BI88" s="357">
        <f t="shared" si="56"/>
        <v>0</v>
      </c>
      <c r="BJ88" s="357">
        <f t="shared" si="56"/>
        <v>0</v>
      </c>
      <c r="BK88" s="357">
        <f t="shared" si="57"/>
        <v>0</v>
      </c>
      <c r="BL88" s="357">
        <f t="shared" si="57"/>
        <v>0</v>
      </c>
      <c r="BM88" s="357">
        <f t="shared" si="57"/>
        <v>0</v>
      </c>
      <c r="BN88" s="357">
        <f t="shared" si="57"/>
        <v>0</v>
      </c>
      <c r="BO88" s="357">
        <f t="shared" si="57"/>
        <v>0</v>
      </c>
      <c r="BP88" s="357">
        <f t="shared" si="57"/>
        <v>0</v>
      </c>
      <c r="BQ88" s="357">
        <f t="shared" si="57"/>
        <v>0</v>
      </c>
      <c r="BR88" s="357">
        <f t="shared" si="57"/>
        <v>0</v>
      </c>
      <c r="BS88" s="357">
        <f t="shared" si="57"/>
        <v>0</v>
      </c>
      <c r="BT88" s="357">
        <f t="shared" si="57"/>
        <v>0</v>
      </c>
      <c r="BU88" s="357">
        <f t="shared" si="58"/>
        <v>0</v>
      </c>
      <c r="BV88" s="357">
        <f t="shared" si="58"/>
        <v>0</v>
      </c>
      <c r="BW88" s="357" t="str">
        <f t="shared" si="58"/>
        <v/>
      </c>
      <c r="BX88" s="357" t="str">
        <f t="shared" si="58"/>
        <v/>
      </c>
      <c r="BY88" s="357" t="str">
        <f t="shared" si="58"/>
        <v/>
      </c>
      <c r="BZ88" s="357" t="str">
        <f t="shared" si="58"/>
        <v/>
      </c>
      <c r="CA88" s="357" t="str">
        <f t="shared" si="58"/>
        <v/>
      </c>
      <c r="CB88" s="357" t="str">
        <f t="shared" si="58"/>
        <v/>
      </c>
      <c r="CC88" s="357" t="str">
        <f t="shared" si="58"/>
        <v/>
      </c>
      <c r="CD88" s="357" t="str">
        <f t="shared" si="58"/>
        <v/>
      </c>
      <c r="CE88" s="357" t="str">
        <f t="shared" si="59"/>
        <v/>
      </c>
      <c r="CF88" s="357" t="str">
        <f t="shared" si="59"/>
        <v/>
      </c>
      <c r="CG88" s="357" t="str">
        <f t="shared" si="59"/>
        <v/>
      </c>
      <c r="CH88" s="357" t="str">
        <f t="shared" si="59"/>
        <v/>
      </c>
      <c r="CI88" s="357" t="str">
        <f t="shared" si="59"/>
        <v/>
      </c>
      <c r="CJ88" s="357" t="str">
        <f t="shared" si="59"/>
        <v/>
      </c>
      <c r="CK88" s="357" t="str">
        <f t="shared" si="59"/>
        <v/>
      </c>
      <c r="CL88" s="357" t="str">
        <f t="shared" si="59"/>
        <v/>
      </c>
      <c r="CM88" s="357" t="str">
        <f t="shared" si="59"/>
        <v/>
      </c>
      <c r="CN88" s="357" t="str">
        <f t="shared" si="59"/>
        <v/>
      </c>
      <c r="CO88" s="357" t="str">
        <f t="shared" si="60"/>
        <v/>
      </c>
      <c r="CP88" s="357" t="str">
        <f t="shared" si="60"/>
        <v/>
      </c>
      <c r="CQ88" s="357" t="str">
        <f t="shared" si="60"/>
        <v/>
      </c>
      <c r="CR88" s="357" t="str">
        <f t="shared" si="60"/>
        <v/>
      </c>
      <c r="CS88" s="357" t="str">
        <f t="shared" si="60"/>
        <v/>
      </c>
      <c r="CT88" s="357" t="str">
        <f t="shared" si="60"/>
        <v/>
      </c>
      <c r="CU88" s="357" t="str">
        <f t="shared" si="60"/>
        <v/>
      </c>
      <c r="CV88" s="357" t="str">
        <f t="shared" si="60"/>
        <v/>
      </c>
      <c r="CW88" s="357" t="str">
        <f t="shared" si="60"/>
        <v/>
      </c>
      <c r="CX88" s="357" t="str">
        <f t="shared" si="60"/>
        <v/>
      </c>
      <c r="CY88" s="357" t="str">
        <f t="shared" si="61"/>
        <v/>
      </c>
      <c r="CZ88" s="357" t="str">
        <f t="shared" si="61"/>
        <v/>
      </c>
      <c r="DA88" s="357" t="str">
        <f t="shared" si="61"/>
        <v/>
      </c>
      <c r="DB88" s="357" t="str">
        <f t="shared" si="61"/>
        <v/>
      </c>
      <c r="DC88" s="357" t="str">
        <f t="shared" si="61"/>
        <v/>
      </c>
      <c r="DD88" s="357" t="str">
        <f t="shared" si="61"/>
        <v/>
      </c>
      <c r="DE88" s="357" t="str">
        <f t="shared" si="61"/>
        <v/>
      </c>
      <c r="DF88" s="357" t="str">
        <f t="shared" si="61"/>
        <v/>
      </c>
      <c r="DG88" s="357" t="str">
        <f t="shared" si="61"/>
        <v/>
      </c>
      <c r="DH88" s="357" t="str">
        <f t="shared" si="61"/>
        <v/>
      </c>
    </row>
    <row r="89" spans="1:112" x14ac:dyDescent="0.2">
      <c r="B89" s="304" t="str">
        <f>'FINAL TIMETABLE for indoor'!R41</f>
        <v>F22</v>
      </c>
      <c r="C89" s="312">
        <f>'FINAL TIMETABLE for indoor'!S41</f>
        <v>0.54166666666666663</v>
      </c>
      <c r="D89" s="305">
        <f t="shared" si="62"/>
        <v>1.7361111111111112E-2</v>
      </c>
      <c r="E89" s="305">
        <f>'FINAL TIMETABLE for indoor'!T41</f>
        <v>0.55208333333333326</v>
      </c>
      <c r="F89" s="305">
        <f>'FINAL TIMETABLE for indoor'!U41</f>
        <v>0.56944444444444442</v>
      </c>
      <c r="G89" s="329">
        <f>'FINAL TIMETABLE for indoor'!W41</f>
        <v>0.60416666666666663</v>
      </c>
      <c r="H89" s="330" t="str">
        <f>'FINAL TIMETABLE for indoor'!Z41</f>
        <v>U17W</v>
      </c>
      <c r="I89" s="308">
        <f>'FINAL TIMETABLE for indoor'!AA41</f>
        <v>3</v>
      </c>
      <c r="J89" s="331">
        <f>'FINAL TIMETABLE for indoor'!AB41</f>
        <v>8</v>
      </c>
      <c r="K89" s="303" t="str">
        <f>'FINAL TIMETABLE for indoor'!X41</f>
        <v>Pole Vault</v>
      </c>
      <c r="L89" s="332" t="s">
        <v>1</v>
      </c>
      <c r="M89" s="333"/>
      <c r="N89" s="333"/>
      <c r="O89" s="334">
        <f>SUM(I89*2)</f>
        <v>6</v>
      </c>
      <c r="P89" s="335">
        <f>'FINAL TIMETABLE for indoor'!AC41</f>
        <v>3.125E-2</v>
      </c>
      <c r="Q89" s="336">
        <f>'FINAL TIMETABLE for indoor'!V41</f>
        <v>0.57291666666666663</v>
      </c>
      <c r="R89" s="337">
        <f>'FINAL TIMETABLE for indoor'!AD41</f>
        <v>4.1666666666666664E-2</v>
      </c>
      <c r="S89" s="625">
        <f>'FINAL TIMETABLE for indoor'!AE41</f>
        <v>0.64583333333333326</v>
      </c>
      <c r="T89" s="325" t="s">
        <v>1834</v>
      </c>
      <c r="U89" s="325">
        <v>4</v>
      </c>
      <c r="V89" s="358"/>
      <c r="W89" s="357" t="str">
        <f t="shared" si="53"/>
        <v/>
      </c>
      <c r="X89" s="357" t="str">
        <f t="shared" si="53"/>
        <v/>
      </c>
      <c r="Y89" s="357" t="str">
        <f t="shared" si="53"/>
        <v/>
      </c>
      <c r="Z89" s="357" t="str">
        <f t="shared" si="53"/>
        <v/>
      </c>
      <c r="AA89" s="357" t="str">
        <f t="shared" si="53"/>
        <v/>
      </c>
      <c r="AB89" s="357" t="str">
        <f t="shared" si="53"/>
        <v/>
      </c>
      <c r="AC89" s="357" t="str">
        <f t="shared" si="53"/>
        <v/>
      </c>
      <c r="AD89" s="357" t="str">
        <f t="shared" si="53"/>
        <v/>
      </c>
      <c r="AE89" s="357" t="str">
        <f t="shared" si="53"/>
        <v/>
      </c>
      <c r="AF89" s="357" t="str">
        <f t="shared" si="53"/>
        <v/>
      </c>
      <c r="AG89" s="357" t="str">
        <f t="shared" si="54"/>
        <v/>
      </c>
      <c r="AH89" s="357" t="str">
        <f t="shared" si="54"/>
        <v/>
      </c>
      <c r="AI89" s="357" t="str">
        <f t="shared" si="54"/>
        <v/>
      </c>
      <c r="AJ89" s="357" t="str">
        <f t="shared" si="54"/>
        <v/>
      </c>
      <c r="AK89" s="357" t="str">
        <f t="shared" si="54"/>
        <v/>
      </c>
      <c r="AL89" s="357" t="str">
        <f t="shared" si="54"/>
        <v/>
      </c>
      <c r="AM89" s="357" t="str">
        <f t="shared" si="54"/>
        <v/>
      </c>
      <c r="AN89" s="357" t="str">
        <f t="shared" si="54"/>
        <v/>
      </c>
      <c r="AO89" s="357" t="str">
        <f t="shared" si="54"/>
        <v/>
      </c>
      <c r="AP89" s="357" t="str">
        <f t="shared" si="54"/>
        <v/>
      </c>
      <c r="AQ89" s="357" t="str">
        <f t="shared" si="55"/>
        <v/>
      </c>
      <c r="AR89" s="357" t="str">
        <f t="shared" si="55"/>
        <v/>
      </c>
      <c r="AS89" s="357" t="str">
        <f t="shared" si="55"/>
        <v/>
      </c>
      <c r="AT89" s="357" t="str">
        <f t="shared" si="55"/>
        <v/>
      </c>
      <c r="AU89" s="357" t="str">
        <f t="shared" si="55"/>
        <v/>
      </c>
      <c r="AV89" s="357" t="str">
        <f t="shared" si="55"/>
        <v/>
      </c>
      <c r="AW89" s="357" t="str">
        <f t="shared" si="55"/>
        <v/>
      </c>
      <c r="AX89" s="357" t="str">
        <f t="shared" si="55"/>
        <v/>
      </c>
      <c r="AY89" s="357" t="str">
        <f t="shared" si="55"/>
        <v/>
      </c>
      <c r="AZ89" s="357" t="str">
        <f t="shared" si="55"/>
        <v/>
      </c>
      <c r="BA89" s="357" t="str">
        <f t="shared" si="56"/>
        <v/>
      </c>
      <c r="BB89" s="357">
        <f t="shared" si="56"/>
        <v>4</v>
      </c>
      <c r="BC89" s="357">
        <f t="shared" si="56"/>
        <v>4</v>
      </c>
      <c r="BD89" s="357">
        <f t="shared" si="56"/>
        <v>4</v>
      </c>
      <c r="BE89" s="357">
        <f t="shared" si="56"/>
        <v>4</v>
      </c>
      <c r="BF89" s="357">
        <f t="shared" si="56"/>
        <v>4</v>
      </c>
      <c r="BG89" s="357">
        <f t="shared" si="56"/>
        <v>4</v>
      </c>
      <c r="BH89" s="357">
        <f t="shared" si="56"/>
        <v>4</v>
      </c>
      <c r="BI89" s="357">
        <f t="shared" si="56"/>
        <v>4</v>
      </c>
      <c r="BJ89" s="357">
        <f t="shared" si="56"/>
        <v>4</v>
      </c>
      <c r="BK89" s="357">
        <f t="shared" si="57"/>
        <v>4</v>
      </c>
      <c r="BL89" s="357">
        <f t="shared" si="57"/>
        <v>4</v>
      </c>
      <c r="BM89" s="357">
        <f t="shared" si="57"/>
        <v>4</v>
      </c>
      <c r="BN89" s="357">
        <f t="shared" si="57"/>
        <v>4</v>
      </c>
      <c r="BO89" s="357">
        <f t="shared" si="57"/>
        <v>4</v>
      </c>
      <c r="BP89" s="357">
        <f t="shared" si="57"/>
        <v>4</v>
      </c>
      <c r="BQ89" s="357">
        <f t="shared" si="57"/>
        <v>4</v>
      </c>
      <c r="BR89" s="357">
        <f t="shared" si="57"/>
        <v>4</v>
      </c>
      <c r="BS89" s="357">
        <f t="shared" si="57"/>
        <v>4</v>
      </c>
      <c r="BT89" s="357">
        <f t="shared" si="57"/>
        <v>4</v>
      </c>
      <c r="BU89" s="357">
        <f t="shared" si="58"/>
        <v>4</v>
      </c>
      <c r="BV89" s="357">
        <f t="shared" si="58"/>
        <v>4</v>
      </c>
      <c r="BW89" s="357" t="str">
        <f t="shared" si="58"/>
        <v/>
      </c>
      <c r="BX89" s="357" t="str">
        <f t="shared" si="58"/>
        <v/>
      </c>
      <c r="BY89" s="357" t="str">
        <f t="shared" si="58"/>
        <v/>
      </c>
      <c r="BZ89" s="357" t="str">
        <f t="shared" si="58"/>
        <v/>
      </c>
      <c r="CA89" s="357" t="str">
        <f t="shared" si="58"/>
        <v/>
      </c>
      <c r="CB89" s="357" t="str">
        <f t="shared" si="58"/>
        <v/>
      </c>
      <c r="CC89" s="357" t="str">
        <f t="shared" si="58"/>
        <v/>
      </c>
      <c r="CD89" s="357" t="str">
        <f t="shared" si="58"/>
        <v/>
      </c>
      <c r="CE89" s="357" t="str">
        <f t="shared" si="59"/>
        <v/>
      </c>
      <c r="CF89" s="357" t="str">
        <f t="shared" si="59"/>
        <v/>
      </c>
      <c r="CG89" s="357" t="str">
        <f t="shared" si="59"/>
        <v/>
      </c>
      <c r="CH89" s="357" t="str">
        <f t="shared" si="59"/>
        <v/>
      </c>
      <c r="CI89" s="357" t="str">
        <f t="shared" si="59"/>
        <v/>
      </c>
      <c r="CJ89" s="357" t="str">
        <f t="shared" si="59"/>
        <v/>
      </c>
      <c r="CK89" s="357" t="str">
        <f t="shared" si="59"/>
        <v/>
      </c>
      <c r="CL89" s="357" t="str">
        <f t="shared" si="59"/>
        <v/>
      </c>
      <c r="CM89" s="357" t="str">
        <f t="shared" si="59"/>
        <v/>
      </c>
      <c r="CN89" s="357" t="str">
        <f t="shared" si="59"/>
        <v/>
      </c>
      <c r="CO89" s="357" t="str">
        <f t="shared" si="60"/>
        <v/>
      </c>
      <c r="CP89" s="357" t="str">
        <f t="shared" si="60"/>
        <v/>
      </c>
      <c r="CQ89" s="357" t="str">
        <f t="shared" si="60"/>
        <v/>
      </c>
      <c r="CR89" s="357" t="str">
        <f t="shared" si="60"/>
        <v/>
      </c>
      <c r="CS89" s="357" t="str">
        <f t="shared" si="60"/>
        <v/>
      </c>
      <c r="CT89" s="357" t="str">
        <f t="shared" si="60"/>
        <v/>
      </c>
      <c r="CU89" s="357" t="str">
        <f t="shared" si="60"/>
        <v/>
      </c>
      <c r="CV89" s="357" t="str">
        <f t="shared" si="60"/>
        <v/>
      </c>
      <c r="CW89" s="357" t="str">
        <f t="shared" si="60"/>
        <v/>
      </c>
      <c r="CX89" s="357" t="str">
        <f t="shared" si="60"/>
        <v/>
      </c>
      <c r="CY89" s="357" t="str">
        <f t="shared" si="61"/>
        <v/>
      </c>
      <c r="CZ89" s="357" t="str">
        <f t="shared" si="61"/>
        <v/>
      </c>
      <c r="DA89" s="357" t="str">
        <f t="shared" si="61"/>
        <v/>
      </c>
      <c r="DB89" s="357" t="str">
        <f t="shared" si="61"/>
        <v/>
      </c>
      <c r="DC89" s="357" t="str">
        <f t="shared" si="61"/>
        <v/>
      </c>
      <c r="DD89" s="357" t="str">
        <f t="shared" si="61"/>
        <v/>
      </c>
      <c r="DE89" s="357" t="str">
        <f t="shared" si="61"/>
        <v/>
      </c>
      <c r="DF89" s="357" t="str">
        <f t="shared" si="61"/>
        <v/>
      </c>
      <c r="DG89" s="357" t="str">
        <f t="shared" si="61"/>
        <v/>
      </c>
      <c r="DH89" s="357" t="str">
        <f t="shared" si="61"/>
        <v/>
      </c>
    </row>
    <row r="90" spans="1:112" x14ac:dyDescent="0.2">
      <c r="B90" s="304" t="str">
        <f>'FINAL TIMETABLE for indoor'!R42</f>
        <v>F23</v>
      </c>
      <c r="C90" s="312">
        <f>'FINAL TIMETABLE for indoor'!S42</f>
        <v>0.54166666666666663</v>
      </c>
      <c r="D90" s="305">
        <f t="shared" si="62"/>
        <v>1.7361111111111112E-2</v>
      </c>
      <c r="E90" s="305">
        <f>'FINAL TIMETABLE for indoor'!T42</f>
        <v>0.55208333333333326</v>
      </c>
      <c r="F90" s="305">
        <f>'FINAL TIMETABLE for indoor'!U42</f>
        <v>0.56944444444444442</v>
      </c>
      <c r="G90" s="329">
        <f>'FINAL TIMETABLE for indoor'!W42</f>
        <v>0.60416666666666663</v>
      </c>
      <c r="H90" s="330" t="str">
        <f>'FINAL TIMETABLE for indoor'!Z42</f>
        <v>U20W</v>
      </c>
      <c r="I90" s="308">
        <f>'FINAL TIMETABLE for indoor'!AA42</f>
        <v>2</v>
      </c>
      <c r="J90" s="331">
        <f>'FINAL TIMETABLE for indoor'!AB42</f>
        <v>8</v>
      </c>
      <c r="K90" s="303" t="str">
        <f>'FINAL TIMETABLE for indoor'!X42</f>
        <v>Pole Vault</v>
      </c>
      <c r="L90" s="332" t="s">
        <v>1</v>
      </c>
      <c r="M90" s="333"/>
      <c r="N90" s="333"/>
      <c r="O90" s="334">
        <f>SUM(I90*2)</f>
        <v>4</v>
      </c>
      <c r="P90" s="335">
        <f>'FINAL TIMETABLE for indoor'!AC42</f>
        <v>0</v>
      </c>
      <c r="Q90" s="336">
        <f>'FINAL TIMETABLE for indoor'!V42</f>
        <v>0.57291666666666663</v>
      </c>
      <c r="R90" s="337">
        <f>'FINAL TIMETABLE for indoor'!AD42</f>
        <v>0</v>
      </c>
      <c r="S90" s="625">
        <f>'FINAL TIMETABLE for indoor'!AE42</f>
        <v>0.64583333333333326</v>
      </c>
      <c r="T90" s="325" t="s">
        <v>1834</v>
      </c>
      <c r="U90" s="325"/>
      <c r="V90" s="358"/>
      <c r="W90" s="357" t="str">
        <f t="shared" si="53"/>
        <v/>
      </c>
      <c r="X90" s="357" t="str">
        <f t="shared" si="53"/>
        <v/>
      </c>
      <c r="Y90" s="357" t="str">
        <f t="shared" si="53"/>
        <v/>
      </c>
      <c r="Z90" s="357" t="str">
        <f t="shared" si="53"/>
        <v/>
      </c>
      <c r="AA90" s="357" t="str">
        <f t="shared" si="53"/>
        <v/>
      </c>
      <c r="AB90" s="357" t="str">
        <f t="shared" si="53"/>
        <v/>
      </c>
      <c r="AC90" s="357" t="str">
        <f t="shared" si="53"/>
        <v/>
      </c>
      <c r="AD90" s="357" t="str">
        <f t="shared" si="53"/>
        <v/>
      </c>
      <c r="AE90" s="357" t="str">
        <f t="shared" si="53"/>
        <v/>
      </c>
      <c r="AF90" s="357" t="str">
        <f t="shared" si="53"/>
        <v/>
      </c>
      <c r="AG90" s="357" t="str">
        <f t="shared" si="54"/>
        <v/>
      </c>
      <c r="AH90" s="357" t="str">
        <f t="shared" si="54"/>
        <v/>
      </c>
      <c r="AI90" s="357" t="str">
        <f t="shared" si="54"/>
        <v/>
      </c>
      <c r="AJ90" s="357" t="str">
        <f t="shared" si="54"/>
        <v/>
      </c>
      <c r="AK90" s="357" t="str">
        <f t="shared" si="54"/>
        <v/>
      </c>
      <c r="AL90" s="357" t="str">
        <f t="shared" si="54"/>
        <v/>
      </c>
      <c r="AM90" s="357" t="str">
        <f t="shared" si="54"/>
        <v/>
      </c>
      <c r="AN90" s="357" t="str">
        <f t="shared" si="54"/>
        <v/>
      </c>
      <c r="AO90" s="357" t="str">
        <f t="shared" si="54"/>
        <v/>
      </c>
      <c r="AP90" s="357" t="str">
        <f t="shared" si="54"/>
        <v/>
      </c>
      <c r="AQ90" s="357" t="str">
        <f t="shared" si="55"/>
        <v/>
      </c>
      <c r="AR90" s="357" t="str">
        <f t="shared" si="55"/>
        <v/>
      </c>
      <c r="AS90" s="357" t="str">
        <f t="shared" si="55"/>
        <v/>
      </c>
      <c r="AT90" s="357" t="str">
        <f t="shared" si="55"/>
        <v/>
      </c>
      <c r="AU90" s="357" t="str">
        <f t="shared" si="55"/>
        <v/>
      </c>
      <c r="AV90" s="357" t="str">
        <f t="shared" si="55"/>
        <v/>
      </c>
      <c r="AW90" s="357" t="str">
        <f t="shared" si="55"/>
        <v/>
      </c>
      <c r="AX90" s="357" t="str">
        <f t="shared" si="55"/>
        <v/>
      </c>
      <c r="AY90" s="357" t="str">
        <f t="shared" si="55"/>
        <v/>
      </c>
      <c r="AZ90" s="357" t="str">
        <f t="shared" si="55"/>
        <v/>
      </c>
      <c r="BA90" s="357" t="str">
        <f t="shared" si="56"/>
        <v/>
      </c>
      <c r="BB90" s="357">
        <f t="shared" si="56"/>
        <v>0</v>
      </c>
      <c r="BC90" s="357">
        <f t="shared" si="56"/>
        <v>0</v>
      </c>
      <c r="BD90" s="357">
        <f t="shared" si="56"/>
        <v>0</v>
      </c>
      <c r="BE90" s="357">
        <f t="shared" si="56"/>
        <v>0</v>
      </c>
      <c r="BF90" s="357">
        <f t="shared" si="56"/>
        <v>0</v>
      </c>
      <c r="BG90" s="357">
        <f t="shared" si="56"/>
        <v>0</v>
      </c>
      <c r="BH90" s="357">
        <f t="shared" si="56"/>
        <v>0</v>
      </c>
      <c r="BI90" s="357">
        <f t="shared" si="56"/>
        <v>0</v>
      </c>
      <c r="BJ90" s="357">
        <f t="shared" si="56"/>
        <v>0</v>
      </c>
      <c r="BK90" s="357">
        <f t="shared" si="57"/>
        <v>0</v>
      </c>
      <c r="BL90" s="357">
        <f t="shared" si="57"/>
        <v>0</v>
      </c>
      <c r="BM90" s="357">
        <f t="shared" si="57"/>
        <v>0</v>
      </c>
      <c r="BN90" s="357">
        <f t="shared" si="57"/>
        <v>0</v>
      </c>
      <c r="BO90" s="357">
        <f t="shared" si="57"/>
        <v>0</v>
      </c>
      <c r="BP90" s="357">
        <f t="shared" si="57"/>
        <v>0</v>
      </c>
      <c r="BQ90" s="357">
        <f t="shared" si="57"/>
        <v>0</v>
      </c>
      <c r="BR90" s="357">
        <f t="shared" si="57"/>
        <v>0</v>
      </c>
      <c r="BS90" s="357">
        <f t="shared" si="57"/>
        <v>0</v>
      </c>
      <c r="BT90" s="357">
        <f t="shared" si="57"/>
        <v>0</v>
      </c>
      <c r="BU90" s="357">
        <f t="shared" si="58"/>
        <v>0</v>
      </c>
      <c r="BV90" s="357">
        <f t="shared" si="58"/>
        <v>0</v>
      </c>
      <c r="BW90" s="357" t="str">
        <f t="shared" si="58"/>
        <v/>
      </c>
      <c r="BX90" s="357" t="str">
        <f t="shared" si="58"/>
        <v/>
      </c>
      <c r="BY90" s="357" t="str">
        <f t="shared" si="58"/>
        <v/>
      </c>
      <c r="BZ90" s="357" t="str">
        <f t="shared" si="58"/>
        <v/>
      </c>
      <c r="CA90" s="357" t="str">
        <f t="shared" si="58"/>
        <v/>
      </c>
      <c r="CB90" s="357" t="str">
        <f t="shared" si="58"/>
        <v/>
      </c>
      <c r="CC90" s="357" t="str">
        <f t="shared" si="58"/>
        <v/>
      </c>
      <c r="CD90" s="357" t="str">
        <f t="shared" si="58"/>
        <v/>
      </c>
      <c r="CE90" s="357" t="str">
        <f t="shared" si="59"/>
        <v/>
      </c>
      <c r="CF90" s="357" t="str">
        <f t="shared" si="59"/>
        <v/>
      </c>
      <c r="CG90" s="357" t="str">
        <f t="shared" si="59"/>
        <v/>
      </c>
      <c r="CH90" s="357" t="str">
        <f t="shared" si="59"/>
        <v/>
      </c>
      <c r="CI90" s="357" t="str">
        <f t="shared" si="59"/>
        <v/>
      </c>
      <c r="CJ90" s="357" t="str">
        <f t="shared" si="59"/>
        <v/>
      </c>
      <c r="CK90" s="357" t="str">
        <f t="shared" si="59"/>
        <v/>
      </c>
      <c r="CL90" s="357" t="str">
        <f t="shared" si="59"/>
        <v/>
      </c>
      <c r="CM90" s="357" t="str">
        <f t="shared" si="59"/>
        <v/>
      </c>
      <c r="CN90" s="357" t="str">
        <f t="shared" si="59"/>
        <v/>
      </c>
      <c r="CO90" s="357" t="str">
        <f t="shared" si="60"/>
        <v/>
      </c>
      <c r="CP90" s="357" t="str">
        <f t="shared" si="60"/>
        <v/>
      </c>
      <c r="CQ90" s="357" t="str">
        <f t="shared" si="60"/>
        <v/>
      </c>
      <c r="CR90" s="357" t="str">
        <f t="shared" si="60"/>
        <v/>
      </c>
      <c r="CS90" s="357" t="str">
        <f t="shared" si="60"/>
        <v/>
      </c>
      <c r="CT90" s="357" t="str">
        <f t="shared" si="60"/>
        <v/>
      </c>
      <c r="CU90" s="357" t="str">
        <f t="shared" si="60"/>
        <v/>
      </c>
      <c r="CV90" s="357" t="str">
        <f t="shared" si="60"/>
        <v/>
      </c>
      <c r="CW90" s="357" t="str">
        <f t="shared" si="60"/>
        <v/>
      </c>
      <c r="CX90" s="357" t="str">
        <f t="shared" si="60"/>
        <v/>
      </c>
      <c r="CY90" s="357" t="str">
        <f t="shared" si="61"/>
        <v/>
      </c>
      <c r="CZ90" s="357" t="str">
        <f t="shared" si="61"/>
        <v/>
      </c>
      <c r="DA90" s="357" t="str">
        <f t="shared" si="61"/>
        <v/>
      </c>
      <c r="DB90" s="357" t="str">
        <f t="shared" si="61"/>
        <v/>
      </c>
      <c r="DC90" s="357" t="str">
        <f t="shared" si="61"/>
        <v/>
      </c>
      <c r="DD90" s="357" t="str">
        <f t="shared" si="61"/>
        <v/>
      </c>
      <c r="DE90" s="357" t="str">
        <f t="shared" si="61"/>
        <v/>
      </c>
      <c r="DF90" s="357" t="str">
        <f t="shared" si="61"/>
        <v/>
      </c>
      <c r="DG90" s="357" t="str">
        <f t="shared" si="61"/>
        <v/>
      </c>
      <c r="DH90" s="357" t="str">
        <f t="shared" si="61"/>
        <v/>
      </c>
    </row>
    <row r="91" spans="1:112" x14ac:dyDescent="0.2">
      <c r="B91" s="304" t="str">
        <f>'FINAL TIMETABLE for indoor'!R43</f>
        <v>F24</v>
      </c>
      <c r="C91" s="312">
        <f>'FINAL TIMETABLE for indoor'!S43</f>
        <v>0.5625</v>
      </c>
      <c r="D91" s="305">
        <f t="shared" si="62"/>
        <v>1.7361111111111112E-2</v>
      </c>
      <c r="E91" s="305">
        <f>'FINAL TIMETABLE for indoor'!T43</f>
        <v>0.58749999999999991</v>
      </c>
      <c r="F91" s="305">
        <f>'FINAL TIMETABLE for indoor'!U43</f>
        <v>0.60486111111111107</v>
      </c>
      <c r="G91" s="329">
        <f>'FINAL TIMETABLE for indoor'!W43</f>
        <v>0.625</v>
      </c>
      <c r="H91" s="330" t="str">
        <f>'FINAL TIMETABLE for indoor'!Z43</f>
        <v>U20M</v>
      </c>
      <c r="I91" s="308">
        <f>'FINAL TIMETABLE for indoor'!AA43</f>
        <v>3</v>
      </c>
      <c r="J91" s="331">
        <f>'FINAL TIMETABLE for indoor'!AB43</f>
        <v>6</v>
      </c>
      <c r="K91" s="303" t="str">
        <f>'FINAL TIMETABLE for indoor'!X43</f>
        <v>Shot</v>
      </c>
      <c r="L91" s="332" t="s">
        <v>1</v>
      </c>
      <c r="M91" s="333"/>
      <c r="N91" s="333"/>
      <c r="O91" s="334">
        <f t="shared" ref="O91:O92" si="65">SUM(I91*2)</f>
        <v>6</v>
      </c>
      <c r="P91" s="335">
        <f>'FINAL TIMETABLE for indoor'!AC43</f>
        <v>1.6666666666666666E-2</v>
      </c>
      <c r="Q91" s="336">
        <f>'FINAL TIMETABLE for indoor'!V43</f>
        <v>0.60833333333333328</v>
      </c>
      <c r="R91" s="337">
        <f>'FINAL TIMETABLE for indoor'!AD43</f>
        <v>0.05</v>
      </c>
      <c r="S91" s="456">
        <f>'FINAL TIMETABLE for indoor'!AE43</f>
        <v>0.67500000000000004</v>
      </c>
      <c r="T91" s="325" t="s">
        <v>1836</v>
      </c>
      <c r="U91" s="325">
        <v>5</v>
      </c>
      <c r="V91" s="358"/>
      <c r="W91" s="357" t="str">
        <f t="shared" si="53"/>
        <v/>
      </c>
      <c r="X91" s="357" t="str">
        <f t="shared" si="53"/>
        <v/>
      </c>
      <c r="Y91" s="357" t="str">
        <f t="shared" si="53"/>
        <v/>
      </c>
      <c r="Z91" s="357" t="str">
        <f t="shared" si="53"/>
        <v/>
      </c>
      <c r="AA91" s="357" t="str">
        <f t="shared" si="53"/>
        <v/>
      </c>
      <c r="AB91" s="357" t="str">
        <f t="shared" si="53"/>
        <v/>
      </c>
      <c r="AC91" s="357" t="str">
        <f t="shared" si="53"/>
        <v/>
      </c>
      <c r="AD91" s="357" t="str">
        <f t="shared" si="53"/>
        <v/>
      </c>
      <c r="AE91" s="357" t="str">
        <f t="shared" si="53"/>
        <v/>
      </c>
      <c r="AF91" s="357" t="str">
        <f t="shared" si="53"/>
        <v/>
      </c>
      <c r="AG91" s="357" t="str">
        <f t="shared" si="54"/>
        <v/>
      </c>
      <c r="AH91" s="357" t="str">
        <f t="shared" si="54"/>
        <v/>
      </c>
      <c r="AI91" s="357" t="str">
        <f t="shared" si="54"/>
        <v/>
      </c>
      <c r="AJ91" s="357" t="str">
        <f t="shared" si="54"/>
        <v/>
      </c>
      <c r="AK91" s="357" t="str">
        <f t="shared" si="54"/>
        <v/>
      </c>
      <c r="AL91" s="357" t="str">
        <f t="shared" si="54"/>
        <v/>
      </c>
      <c r="AM91" s="357" t="str">
        <f t="shared" si="54"/>
        <v/>
      </c>
      <c r="AN91" s="357" t="str">
        <f t="shared" si="54"/>
        <v/>
      </c>
      <c r="AO91" s="357" t="str">
        <f t="shared" si="54"/>
        <v/>
      </c>
      <c r="AP91" s="357" t="str">
        <f t="shared" si="54"/>
        <v/>
      </c>
      <c r="AQ91" s="357" t="str">
        <f t="shared" si="55"/>
        <v/>
      </c>
      <c r="AR91" s="357" t="str">
        <f t="shared" si="55"/>
        <v/>
      </c>
      <c r="AS91" s="357" t="str">
        <f t="shared" si="55"/>
        <v/>
      </c>
      <c r="AT91" s="357" t="str">
        <f t="shared" si="55"/>
        <v/>
      </c>
      <c r="AU91" s="357" t="str">
        <f t="shared" si="55"/>
        <v/>
      </c>
      <c r="AV91" s="357" t="str">
        <f t="shared" si="55"/>
        <v/>
      </c>
      <c r="AW91" s="357" t="str">
        <f t="shared" si="55"/>
        <v/>
      </c>
      <c r="AX91" s="357" t="str">
        <f t="shared" si="55"/>
        <v/>
      </c>
      <c r="AY91" s="357" t="str">
        <f t="shared" si="55"/>
        <v/>
      </c>
      <c r="AZ91" s="357" t="str">
        <f t="shared" si="55"/>
        <v/>
      </c>
      <c r="BA91" s="357" t="str">
        <f t="shared" si="56"/>
        <v/>
      </c>
      <c r="BB91" s="357" t="str">
        <f t="shared" si="56"/>
        <v/>
      </c>
      <c r="BC91" s="357" t="str">
        <f t="shared" si="56"/>
        <v/>
      </c>
      <c r="BD91" s="357" t="str">
        <f t="shared" si="56"/>
        <v/>
      </c>
      <c r="BE91" s="357" t="str">
        <f t="shared" si="56"/>
        <v/>
      </c>
      <c r="BF91" s="357" t="str">
        <f t="shared" si="56"/>
        <v/>
      </c>
      <c r="BG91" s="357" t="str">
        <f t="shared" si="56"/>
        <v/>
      </c>
      <c r="BH91" s="357" t="str">
        <f t="shared" si="56"/>
        <v/>
      </c>
      <c r="BI91" s="357" t="str">
        <f t="shared" si="56"/>
        <v/>
      </c>
      <c r="BJ91" s="357" t="str">
        <f t="shared" si="56"/>
        <v/>
      </c>
      <c r="BK91" s="357" t="str">
        <f t="shared" si="57"/>
        <v/>
      </c>
      <c r="BL91" s="357">
        <f t="shared" si="57"/>
        <v>5</v>
      </c>
      <c r="BM91" s="357">
        <f t="shared" si="57"/>
        <v>5</v>
      </c>
      <c r="BN91" s="357">
        <f t="shared" si="57"/>
        <v>5</v>
      </c>
      <c r="BO91" s="357">
        <f t="shared" si="57"/>
        <v>5</v>
      </c>
      <c r="BP91" s="357">
        <f t="shared" si="57"/>
        <v>5</v>
      </c>
      <c r="BQ91" s="357">
        <f t="shared" si="57"/>
        <v>5</v>
      </c>
      <c r="BR91" s="357">
        <f t="shared" si="57"/>
        <v>5</v>
      </c>
      <c r="BS91" s="357">
        <f t="shared" si="57"/>
        <v>5</v>
      </c>
      <c r="BT91" s="357">
        <f t="shared" si="57"/>
        <v>5</v>
      </c>
      <c r="BU91" s="357">
        <f t="shared" si="58"/>
        <v>5</v>
      </c>
      <c r="BV91" s="357">
        <f t="shared" si="58"/>
        <v>5</v>
      </c>
      <c r="BW91" s="357">
        <f t="shared" si="58"/>
        <v>5</v>
      </c>
      <c r="BX91" s="357">
        <f t="shared" si="58"/>
        <v>5</v>
      </c>
      <c r="BY91" s="357">
        <f t="shared" si="58"/>
        <v>5</v>
      </c>
      <c r="BZ91" s="357">
        <f t="shared" si="58"/>
        <v>5</v>
      </c>
      <c r="CA91" s="357">
        <f t="shared" si="58"/>
        <v>5</v>
      </c>
      <c r="CB91" s="357">
        <f t="shared" si="58"/>
        <v>5</v>
      </c>
      <c r="CC91" s="357">
        <f t="shared" si="58"/>
        <v>5</v>
      </c>
      <c r="CD91" s="357">
        <f t="shared" si="58"/>
        <v>5</v>
      </c>
      <c r="CE91" s="357" t="str">
        <f t="shared" si="59"/>
        <v/>
      </c>
      <c r="CF91" s="357" t="str">
        <f t="shared" si="59"/>
        <v/>
      </c>
      <c r="CG91" s="357" t="str">
        <f t="shared" si="59"/>
        <v/>
      </c>
      <c r="CH91" s="357" t="str">
        <f t="shared" si="59"/>
        <v/>
      </c>
      <c r="CI91" s="357" t="str">
        <f t="shared" si="59"/>
        <v/>
      </c>
      <c r="CJ91" s="357" t="str">
        <f t="shared" si="59"/>
        <v/>
      </c>
      <c r="CK91" s="357" t="str">
        <f t="shared" si="59"/>
        <v/>
      </c>
      <c r="CL91" s="357" t="str">
        <f t="shared" si="59"/>
        <v/>
      </c>
      <c r="CM91" s="357" t="str">
        <f t="shared" si="59"/>
        <v/>
      </c>
      <c r="CN91" s="357" t="str">
        <f t="shared" si="59"/>
        <v/>
      </c>
      <c r="CO91" s="357" t="str">
        <f t="shared" si="60"/>
        <v/>
      </c>
      <c r="CP91" s="357" t="str">
        <f t="shared" si="60"/>
        <v/>
      </c>
      <c r="CQ91" s="357" t="str">
        <f t="shared" si="60"/>
        <v/>
      </c>
      <c r="CR91" s="357" t="str">
        <f t="shared" si="60"/>
        <v/>
      </c>
      <c r="CS91" s="357" t="str">
        <f t="shared" si="60"/>
        <v/>
      </c>
      <c r="CT91" s="357" t="str">
        <f t="shared" si="60"/>
        <v/>
      </c>
      <c r="CU91" s="357" t="str">
        <f t="shared" si="60"/>
        <v/>
      </c>
      <c r="CV91" s="357" t="str">
        <f t="shared" si="60"/>
        <v/>
      </c>
      <c r="CW91" s="357" t="str">
        <f t="shared" si="60"/>
        <v/>
      </c>
      <c r="CX91" s="357" t="str">
        <f t="shared" si="60"/>
        <v/>
      </c>
      <c r="CY91" s="357" t="str">
        <f t="shared" si="61"/>
        <v/>
      </c>
      <c r="CZ91" s="357" t="str">
        <f t="shared" si="61"/>
        <v/>
      </c>
      <c r="DA91" s="357" t="str">
        <f t="shared" si="61"/>
        <v/>
      </c>
      <c r="DB91" s="357" t="str">
        <f t="shared" si="61"/>
        <v/>
      </c>
      <c r="DC91" s="357" t="str">
        <f t="shared" si="61"/>
        <v/>
      </c>
      <c r="DD91" s="357" t="str">
        <f t="shared" si="61"/>
        <v/>
      </c>
      <c r="DE91" s="357" t="str">
        <f t="shared" si="61"/>
        <v/>
      </c>
      <c r="DF91" s="357" t="str">
        <f t="shared" si="61"/>
        <v/>
      </c>
      <c r="DG91" s="357" t="str">
        <f t="shared" si="61"/>
        <v/>
      </c>
      <c r="DH91" s="357" t="str">
        <f t="shared" si="61"/>
        <v/>
      </c>
    </row>
    <row r="92" spans="1:112" ht="15" thickBot="1" x14ac:dyDescent="0.25">
      <c r="B92" s="304" t="str">
        <f>'FINAL TIMETABLE for indoor'!R44</f>
        <v>F25</v>
      </c>
      <c r="C92" s="312">
        <f>'FINAL TIMETABLE for indoor'!S44</f>
        <v>0.5625</v>
      </c>
      <c r="D92" s="305">
        <f t="shared" si="62"/>
        <v>1.7361111111111112E-2</v>
      </c>
      <c r="E92" s="305">
        <f>'FINAL TIMETABLE for indoor'!T44</f>
        <v>0.58749999999999991</v>
      </c>
      <c r="F92" s="305">
        <f>'FINAL TIMETABLE for indoor'!U44</f>
        <v>0.60486111111111107</v>
      </c>
      <c r="G92" s="329">
        <f>'FINAL TIMETABLE for indoor'!W44</f>
        <v>0.625</v>
      </c>
      <c r="H92" s="330" t="str">
        <f>'FINAL TIMETABLE for indoor'!Z44</f>
        <v>U17M</v>
      </c>
      <c r="I92" s="308">
        <f>'FINAL TIMETABLE for indoor'!AA44</f>
        <v>5</v>
      </c>
      <c r="J92" s="331">
        <f>'FINAL TIMETABLE for indoor'!AB44</f>
        <v>6</v>
      </c>
      <c r="K92" s="303" t="str">
        <f>'FINAL TIMETABLE for indoor'!X44</f>
        <v>Shot</v>
      </c>
      <c r="L92" s="332" t="s">
        <v>1</v>
      </c>
      <c r="M92" s="333"/>
      <c r="N92" s="333"/>
      <c r="O92" s="334">
        <f t="shared" si="65"/>
        <v>10</v>
      </c>
      <c r="P92" s="335">
        <f>'FINAL TIMETABLE for indoor'!AC44</f>
        <v>0</v>
      </c>
      <c r="Q92" s="336">
        <f>'FINAL TIMETABLE for indoor'!V44</f>
        <v>0.60833333333333328</v>
      </c>
      <c r="R92" s="337">
        <f>'FINAL TIMETABLE for indoor'!AD44</f>
        <v>0</v>
      </c>
      <c r="S92" s="456">
        <f>'FINAL TIMETABLE for indoor'!AE44</f>
        <v>0.67500000000000004</v>
      </c>
      <c r="T92" s="325" t="s">
        <v>1836</v>
      </c>
      <c r="U92" s="325"/>
      <c r="V92" s="358"/>
      <c r="W92" s="357" t="str">
        <f t="shared" si="53"/>
        <v/>
      </c>
      <c r="X92" s="357" t="str">
        <f t="shared" si="53"/>
        <v/>
      </c>
      <c r="Y92" s="357" t="str">
        <f t="shared" si="53"/>
        <v/>
      </c>
      <c r="Z92" s="357" t="str">
        <f t="shared" si="53"/>
        <v/>
      </c>
      <c r="AA92" s="357" t="str">
        <f t="shared" si="53"/>
        <v/>
      </c>
      <c r="AB92" s="357" t="str">
        <f t="shared" si="53"/>
        <v/>
      </c>
      <c r="AC92" s="357" t="str">
        <f t="shared" si="53"/>
        <v/>
      </c>
      <c r="AD92" s="357" t="str">
        <f t="shared" si="53"/>
        <v/>
      </c>
      <c r="AE92" s="357" t="str">
        <f t="shared" si="53"/>
        <v/>
      </c>
      <c r="AF92" s="357" t="str">
        <f t="shared" si="53"/>
        <v/>
      </c>
      <c r="AG92" s="357" t="str">
        <f t="shared" si="54"/>
        <v/>
      </c>
      <c r="AH92" s="357" t="str">
        <f t="shared" si="54"/>
        <v/>
      </c>
      <c r="AI92" s="357" t="str">
        <f t="shared" si="54"/>
        <v/>
      </c>
      <c r="AJ92" s="357" t="str">
        <f t="shared" si="54"/>
        <v/>
      </c>
      <c r="AK92" s="357" t="str">
        <f t="shared" si="54"/>
        <v/>
      </c>
      <c r="AL92" s="357" t="str">
        <f t="shared" si="54"/>
        <v/>
      </c>
      <c r="AM92" s="357" t="str">
        <f t="shared" si="54"/>
        <v/>
      </c>
      <c r="AN92" s="357" t="str">
        <f t="shared" si="54"/>
        <v/>
      </c>
      <c r="AO92" s="357" t="str">
        <f t="shared" si="54"/>
        <v/>
      </c>
      <c r="AP92" s="357" t="str">
        <f t="shared" si="54"/>
        <v/>
      </c>
      <c r="AQ92" s="357" t="str">
        <f t="shared" si="55"/>
        <v/>
      </c>
      <c r="AR92" s="357" t="str">
        <f t="shared" si="55"/>
        <v/>
      </c>
      <c r="AS92" s="357" t="str">
        <f t="shared" si="55"/>
        <v/>
      </c>
      <c r="AT92" s="357" t="str">
        <f t="shared" si="55"/>
        <v/>
      </c>
      <c r="AU92" s="357" t="str">
        <f t="shared" si="55"/>
        <v/>
      </c>
      <c r="AV92" s="357" t="str">
        <f t="shared" si="55"/>
        <v/>
      </c>
      <c r="AW92" s="357" t="str">
        <f t="shared" si="55"/>
        <v/>
      </c>
      <c r="AX92" s="357" t="str">
        <f t="shared" si="55"/>
        <v/>
      </c>
      <c r="AY92" s="357" t="str">
        <f t="shared" si="55"/>
        <v/>
      </c>
      <c r="AZ92" s="357" t="str">
        <f t="shared" si="55"/>
        <v/>
      </c>
      <c r="BA92" s="357" t="str">
        <f t="shared" si="56"/>
        <v/>
      </c>
      <c r="BB92" s="357" t="str">
        <f t="shared" si="56"/>
        <v/>
      </c>
      <c r="BC92" s="357" t="str">
        <f t="shared" si="56"/>
        <v/>
      </c>
      <c r="BD92" s="357" t="str">
        <f t="shared" si="56"/>
        <v/>
      </c>
      <c r="BE92" s="357" t="str">
        <f t="shared" si="56"/>
        <v/>
      </c>
      <c r="BF92" s="357" t="str">
        <f t="shared" si="56"/>
        <v/>
      </c>
      <c r="BG92" s="357" t="str">
        <f t="shared" si="56"/>
        <v/>
      </c>
      <c r="BH92" s="357" t="str">
        <f t="shared" si="56"/>
        <v/>
      </c>
      <c r="BI92" s="357" t="str">
        <f t="shared" si="56"/>
        <v/>
      </c>
      <c r="BJ92" s="357" t="str">
        <f t="shared" si="56"/>
        <v/>
      </c>
      <c r="BK92" s="357" t="str">
        <f t="shared" si="57"/>
        <v/>
      </c>
      <c r="BL92" s="357">
        <f t="shared" si="57"/>
        <v>0</v>
      </c>
      <c r="BM92" s="357">
        <f t="shared" si="57"/>
        <v>0</v>
      </c>
      <c r="BN92" s="357">
        <f t="shared" si="57"/>
        <v>0</v>
      </c>
      <c r="BO92" s="357">
        <f t="shared" si="57"/>
        <v>0</v>
      </c>
      <c r="BP92" s="357">
        <f t="shared" si="57"/>
        <v>0</v>
      </c>
      <c r="BQ92" s="357">
        <f t="shared" si="57"/>
        <v>0</v>
      </c>
      <c r="BR92" s="357">
        <f t="shared" si="57"/>
        <v>0</v>
      </c>
      <c r="BS92" s="357">
        <f t="shared" si="57"/>
        <v>0</v>
      </c>
      <c r="BT92" s="357">
        <f t="shared" si="57"/>
        <v>0</v>
      </c>
      <c r="BU92" s="357">
        <f t="shared" si="58"/>
        <v>0</v>
      </c>
      <c r="BV92" s="357">
        <f t="shared" si="58"/>
        <v>0</v>
      </c>
      <c r="BW92" s="357">
        <f t="shared" si="58"/>
        <v>0</v>
      </c>
      <c r="BX92" s="357">
        <f t="shared" si="58"/>
        <v>0</v>
      </c>
      <c r="BY92" s="357">
        <f t="shared" si="58"/>
        <v>0</v>
      </c>
      <c r="BZ92" s="357">
        <f t="shared" si="58"/>
        <v>0</v>
      </c>
      <c r="CA92" s="357">
        <f t="shared" si="58"/>
        <v>0</v>
      </c>
      <c r="CB92" s="357">
        <f t="shared" si="58"/>
        <v>0</v>
      </c>
      <c r="CC92" s="357">
        <f t="shared" si="58"/>
        <v>0</v>
      </c>
      <c r="CD92" s="357">
        <f t="shared" si="58"/>
        <v>0</v>
      </c>
      <c r="CE92" s="357" t="str">
        <f t="shared" si="59"/>
        <v/>
      </c>
      <c r="CF92" s="357" t="str">
        <f t="shared" si="59"/>
        <v/>
      </c>
      <c r="CG92" s="357" t="str">
        <f t="shared" si="59"/>
        <v/>
      </c>
      <c r="CH92" s="357" t="str">
        <f t="shared" si="59"/>
        <v/>
      </c>
      <c r="CI92" s="357" t="str">
        <f t="shared" si="59"/>
        <v/>
      </c>
      <c r="CJ92" s="357" t="str">
        <f t="shared" si="59"/>
        <v/>
      </c>
      <c r="CK92" s="357" t="str">
        <f t="shared" si="59"/>
        <v/>
      </c>
      <c r="CL92" s="357" t="str">
        <f t="shared" si="59"/>
        <v/>
      </c>
      <c r="CM92" s="357" t="str">
        <f t="shared" si="59"/>
        <v/>
      </c>
      <c r="CN92" s="357" t="str">
        <f t="shared" si="59"/>
        <v/>
      </c>
      <c r="CO92" s="357" t="str">
        <f t="shared" si="60"/>
        <v/>
      </c>
      <c r="CP92" s="357" t="str">
        <f t="shared" si="60"/>
        <v/>
      </c>
      <c r="CQ92" s="357" t="str">
        <f t="shared" si="60"/>
        <v/>
      </c>
      <c r="CR92" s="357" t="str">
        <f t="shared" si="60"/>
        <v/>
      </c>
      <c r="CS92" s="357" t="str">
        <f t="shared" si="60"/>
        <v/>
      </c>
      <c r="CT92" s="357" t="str">
        <f t="shared" si="60"/>
        <v/>
      </c>
      <c r="CU92" s="357" t="str">
        <f t="shared" si="60"/>
        <v/>
      </c>
      <c r="CV92" s="357" t="str">
        <f t="shared" si="60"/>
        <v/>
      </c>
      <c r="CW92" s="357" t="str">
        <f t="shared" si="60"/>
        <v/>
      </c>
      <c r="CX92" s="357" t="str">
        <f t="shared" si="60"/>
        <v/>
      </c>
      <c r="CY92" s="357" t="str">
        <f t="shared" si="61"/>
        <v/>
      </c>
      <c r="CZ92" s="357" t="str">
        <f t="shared" si="61"/>
        <v/>
      </c>
      <c r="DA92" s="357" t="str">
        <f t="shared" si="61"/>
        <v/>
      </c>
      <c r="DB92" s="357" t="str">
        <f t="shared" si="61"/>
        <v/>
      </c>
      <c r="DC92" s="357" t="str">
        <f t="shared" si="61"/>
        <v/>
      </c>
      <c r="DD92" s="357" t="str">
        <f t="shared" si="61"/>
        <v/>
      </c>
      <c r="DE92" s="357" t="str">
        <f t="shared" si="61"/>
        <v/>
      </c>
      <c r="DF92" s="357" t="str">
        <f t="shared" si="61"/>
        <v/>
      </c>
      <c r="DG92" s="357" t="str">
        <f t="shared" si="61"/>
        <v/>
      </c>
      <c r="DH92" s="357" t="str">
        <f t="shared" si="61"/>
        <v/>
      </c>
    </row>
    <row r="93" spans="1:112" ht="15" thickBot="1" x14ac:dyDescent="0.25">
      <c r="T93" s="315" t="s">
        <v>1837</v>
      </c>
      <c r="U93" s="474">
        <f>LARGE(W93:DH93,1)</f>
        <v>15</v>
      </c>
      <c r="V93" s="343">
        <v>26</v>
      </c>
      <c r="W93" s="344">
        <f t="shared" ref="W93:BB93" si="66">SUM(W82:W92)</f>
        <v>4</v>
      </c>
      <c r="X93" s="344">
        <f t="shared" si="66"/>
        <v>4</v>
      </c>
      <c r="Y93" s="344">
        <f t="shared" si="66"/>
        <v>9</v>
      </c>
      <c r="Z93" s="344">
        <f t="shared" si="66"/>
        <v>9</v>
      </c>
      <c r="AA93" s="344">
        <f t="shared" si="66"/>
        <v>15</v>
      </c>
      <c r="AB93" s="344">
        <f t="shared" si="66"/>
        <v>15</v>
      </c>
      <c r="AC93" s="344">
        <f t="shared" si="66"/>
        <v>15</v>
      </c>
      <c r="AD93" s="344">
        <f t="shared" si="66"/>
        <v>15</v>
      </c>
      <c r="AE93" s="344">
        <f t="shared" si="66"/>
        <v>15</v>
      </c>
      <c r="AF93" s="344">
        <f t="shared" si="66"/>
        <v>15</v>
      </c>
      <c r="AG93" s="344">
        <f t="shared" si="66"/>
        <v>9</v>
      </c>
      <c r="AH93" s="344">
        <f t="shared" si="66"/>
        <v>9</v>
      </c>
      <c r="AI93" s="344">
        <f t="shared" si="66"/>
        <v>9</v>
      </c>
      <c r="AJ93" s="344">
        <f t="shared" si="66"/>
        <v>9</v>
      </c>
      <c r="AK93" s="344">
        <f t="shared" si="66"/>
        <v>9</v>
      </c>
      <c r="AL93" s="344">
        <f t="shared" si="66"/>
        <v>4</v>
      </c>
      <c r="AM93" s="344">
        <f t="shared" si="66"/>
        <v>4</v>
      </c>
      <c r="AN93" s="344">
        <f t="shared" si="66"/>
        <v>4</v>
      </c>
      <c r="AO93" s="344">
        <f t="shared" si="66"/>
        <v>4</v>
      </c>
      <c r="AP93" s="344">
        <f t="shared" si="66"/>
        <v>4</v>
      </c>
      <c r="AQ93" s="344">
        <f t="shared" si="66"/>
        <v>4</v>
      </c>
      <c r="AR93" s="344">
        <f t="shared" si="66"/>
        <v>4</v>
      </c>
      <c r="AS93" s="344">
        <f t="shared" si="66"/>
        <v>4</v>
      </c>
      <c r="AT93" s="344">
        <f t="shared" si="66"/>
        <v>4</v>
      </c>
      <c r="AU93" s="344">
        <f t="shared" si="66"/>
        <v>4</v>
      </c>
      <c r="AV93" s="344">
        <f t="shared" si="66"/>
        <v>4</v>
      </c>
      <c r="AW93" s="344">
        <f t="shared" si="66"/>
        <v>4</v>
      </c>
      <c r="AX93" s="344">
        <f t="shared" si="66"/>
        <v>10</v>
      </c>
      <c r="AY93" s="344">
        <f t="shared" si="66"/>
        <v>10</v>
      </c>
      <c r="AZ93" s="344">
        <f t="shared" si="66"/>
        <v>10</v>
      </c>
      <c r="BA93" s="344">
        <f t="shared" si="66"/>
        <v>10</v>
      </c>
      <c r="BB93" s="344">
        <f t="shared" si="66"/>
        <v>10</v>
      </c>
      <c r="BC93" s="344">
        <f t="shared" ref="BC93:CH93" si="67">SUM(BC82:BC92)</f>
        <v>10</v>
      </c>
      <c r="BD93" s="344">
        <f t="shared" si="67"/>
        <v>10</v>
      </c>
      <c r="BE93" s="344">
        <f t="shared" si="67"/>
        <v>10</v>
      </c>
      <c r="BF93" s="344">
        <f t="shared" si="67"/>
        <v>10</v>
      </c>
      <c r="BG93" s="344">
        <f t="shared" si="67"/>
        <v>10</v>
      </c>
      <c r="BH93" s="344">
        <f t="shared" si="67"/>
        <v>10</v>
      </c>
      <c r="BI93" s="344">
        <f t="shared" si="67"/>
        <v>10</v>
      </c>
      <c r="BJ93" s="344">
        <f t="shared" si="67"/>
        <v>10</v>
      </c>
      <c r="BK93" s="344">
        <f t="shared" si="67"/>
        <v>10</v>
      </c>
      <c r="BL93" s="344">
        <f t="shared" si="67"/>
        <v>15</v>
      </c>
      <c r="BM93" s="344">
        <f t="shared" si="67"/>
        <v>15</v>
      </c>
      <c r="BN93" s="344">
        <f t="shared" si="67"/>
        <v>15</v>
      </c>
      <c r="BO93" s="344">
        <f t="shared" si="67"/>
        <v>15</v>
      </c>
      <c r="BP93" s="344">
        <f t="shared" si="67"/>
        <v>15</v>
      </c>
      <c r="BQ93" s="344">
        <f t="shared" si="67"/>
        <v>15</v>
      </c>
      <c r="BR93" s="344">
        <f t="shared" si="67"/>
        <v>15</v>
      </c>
      <c r="BS93" s="344">
        <f t="shared" si="67"/>
        <v>15</v>
      </c>
      <c r="BT93" s="344">
        <f t="shared" si="67"/>
        <v>15</v>
      </c>
      <c r="BU93" s="344">
        <f t="shared" si="67"/>
        <v>15</v>
      </c>
      <c r="BV93" s="344">
        <f t="shared" si="67"/>
        <v>15</v>
      </c>
      <c r="BW93" s="344">
        <f t="shared" si="67"/>
        <v>5</v>
      </c>
      <c r="BX93" s="344">
        <f t="shared" si="67"/>
        <v>5</v>
      </c>
      <c r="BY93" s="344">
        <f t="shared" si="67"/>
        <v>5</v>
      </c>
      <c r="BZ93" s="344">
        <f t="shared" si="67"/>
        <v>5</v>
      </c>
      <c r="CA93" s="344">
        <f t="shared" si="67"/>
        <v>5</v>
      </c>
      <c r="CB93" s="344">
        <f t="shared" si="67"/>
        <v>5</v>
      </c>
      <c r="CC93" s="344">
        <f t="shared" si="67"/>
        <v>5</v>
      </c>
      <c r="CD93" s="344">
        <f t="shared" si="67"/>
        <v>5</v>
      </c>
      <c r="CE93" s="344">
        <f t="shared" si="67"/>
        <v>0</v>
      </c>
      <c r="CF93" s="344">
        <f t="shared" si="67"/>
        <v>0</v>
      </c>
      <c r="CG93" s="344">
        <f t="shared" si="67"/>
        <v>0</v>
      </c>
      <c r="CH93" s="344">
        <f t="shared" si="67"/>
        <v>0</v>
      </c>
      <c r="CI93" s="344">
        <f t="shared" ref="CI93:DE93" si="68">SUM(CI82:CI92)</f>
        <v>0</v>
      </c>
      <c r="CJ93" s="344">
        <f t="shared" si="68"/>
        <v>0</v>
      </c>
      <c r="CK93" s="344">
        <f t="shared" si="68"/>
        <v>0</v>
      </c>
      <c r="CL93" s="344">
        <f t="shared" si="68"/>
        <v>0</v>
      </c>
      <c r="CM93" s="344">
        <f t="shared" si="68"/>
        <v>0</v>
      </c>
      <c r="CN93" s="344">
        <f t="shared" si="68"/>
        <v>0</v>
      </c>
      <c r="CO93" s="344">
        <f t="shared" si="68"/>
        <v>0</v>
      </c>
      <c r="CP93" s="344">
        <f t="shared" si="68"/>
        <v>0</v>
      </c>
      <c r="CQ93" s="344">
        <f t="shared" si="68"/>
        <v>0</v>
      </c>
      <c r="CR93" s="344">
        <f t="shared" si="68"/>
        <v>0</v>
      </c>
      <c r="CS93" s="344">
        <f t="shared" si="68"/>
        <v>0</v>
      </c>
      <c r="CT93" s="344">
        <f t="shared" si="68"/>
        <v>0</v>
      </c>
      <c r="CU93" s="344">
        <f t="shared" si="68"/>
        <v>0</v>
      </c>
      <c r="CV93" s="344">
        <f t="shared" si="68"/>
        <v>0</v>
      </c>
      <c r="CW93" s="344">
        <f t="shared" si="68"/>
        <v>0</v>
      </c>
      <c r="CX93" s="344">
        <f t="shared" si="68"/>
        <v>0</v>
      </c>
      <c r="CY93" s="344">
        <f t="shared" si="68"/>
        <v>0</v>
      </c>
      <c r="CZ93" s="344">
        <f t="shared" si="68"/>
        <v>0</v>
      </c>
      <c r="DA93" s="344">
        <f t="shared" si="68"/>
        <v>0</v>
      </c>
      <c r="DB93" s="344">
        <f t="shared" si="68"/>
        <v>0</v>
      </c>
      <c r="DC93" s="344">
        <f t="shared" si="68"/>
        <v>0</v>
      </c>
      <c r="DD93" s="344">
        <f t="shared" si="68"/>
        <v>0</v>
      </c>
      <c r="DE93" s="344">
        <f t="shared" si="68"/>
        <v>0</v>
      </c>
      <c r="DF93" s="344">
        <f>SUM(DF82:DF90)</f>
        <v>0</v>
      </c>
      <c r="DG93" s="344">
        <f>SUM(DG82:DG90)</f>
        <v>0</v>
      </c>
      <c r="DH93" s="344">
        <f>SUM(DH82:DH90)</f>
        <v>0</v>
      </c>
    </row>
    <row r="94" spans="1:112" x14ac:dyDescent="0.2">
      <c r="K94" s="286" t="s">
        <v>2662</v>
      </c>
    </row>
  </sheetData>
  <mergeCells count="24">
    <mergeCell ref="B1:F1"/>
    <mergeCell ref="G1:H1"/>
    <mergeCell ref="I1:J1"/>
    <mergeCell ref="T1:U2"/>
    <mergeCell ref="B2:C2"/>
    <mergeCell ref="D2:F2"/>
    <mergeCell ref="I2:J2"/>
    <mergeCell ref="O2:O3"/>
    <mergeCell ref="P2:P3"/>
    <mergeCell ref="B49:C49"/>
    <mergeCell ref="D49:F49"/>
    <mergeCell ref="I49:J49"/>
    <mergeCell ref="O49:P50"/>
    <mergeCell ref="B31:C31"/>
    <mergeCell ref="D31:F31"/>
    <mergeCell ref="G31:G32"/>
    <mergeCell ref="H31:H32"/>
    <mergeCell ref="I31:J31"/>
    <mergeCell ref="K31:K32"/>
    <mergeCell ref="D80:F80"/>
    <mergeCell ref="G80:G81"/>
    <mergeCell ref="H80:H81"/>
    <mergeCell ref="I80:J80"/>
    <mergeCell ref="K80:K81"/>
  </mergeCells>
  <phoneticPr fontId="56" type="noConversion"/>
  <conditionalFormatting sqref="W48:BT48 W47:DH47">
    <cfRule type="cellIs" dxfId="54" priority="5" operator="greaterThan">
      <formula>$V$47</formula>
    </cfRule>
  </conditionalFormatting>
  <conditionalFormatting sqref="W93:DH93">
    <cfRule type="cellIs" dxfId="53" priority="4" operator="greaterThan">
      <formula>$V$47</formula>
    </cfRule>
  </conditionalFormatting>
  <conditionalFormatting sqref="W82:DH92">
    <cfRule type="expression" dxfId="52" priority="6">
      <formula>IF(AND($S82&lt;=W$81,$S82&gt;=W$81),$U82,"")</formula>
    </cfRule>
    <cfRule type="expression" dxfId="51" priority="7">
      <formula>IF(AND($G82&lt;=W$81,$S82&gt;=W$81),$U82,"")</formula>
    </cfRule>
    <cfRule type="expression" dxfId="50" priority="8">
      <formula>IF(AND($Q82&lt;=W$81,$S82&gt;=W$81),$U82,"")</formula>
    </cfRule>
  </conditionalFormatting>
  <conditionalFormatting sqref="BU82:DH92">
    <cfRule type="expression" dxfId="49" priority="9">
      <formula>IF(AND($Q82&lt;=#REF!,$S82&gt;=#REF!),$U82,"")</formula>
    </cfRule>
    <cfRule type="expression" dxfId="48" priority="10">
      <formula>IF(AND($G82&lt;=#REF!,$Q82&gt;=#REF!),$U82,"")</formula>
    </cfRule>
    <cfRule type="expression" dxfId="47" priority="11">
      <formula>IF(AND($S82&lt;=#REF!,$Q82&gt;=#REF!),$U82,"")</formula>
    </cfRule>
  </conditionalFormatting>
  <conditionalFormatting sqref="W33:DH46">
    <cfRule type="expression" dxfId="46" priority="1">
      <formula>IF(AND($S33&lt;=W$32,$S33&gt;=W$32),$U33,"")</formula>
    </cfRule>
    <cfRule type="expression" dxfId="45" priority="2">
      <formula>IF(AND($G33&lt;=W$32,$S33&gt;=W$32),$U33,"")</formula>
    </cfRule>
    <cfRule type="expression" dxfId="44" priority="3">
      <formula>IF(AND($Q33&lt;=W$32,$S33&gt;=W$32),$U33,"")</formula>
    </cfRule>
  </conditionalFormatting>
  <printOptions horizontalCentered="1"/>
  <pageMargins left="0.23622047244094491" right="0.15748031496062992" top="1.0236220472440944" bottom="0.23622047244094491" header="0.15748031496062992" footer="0.15748031496062992"/>
  <pageSetup paperSize="8" scale="53" fitToHeight="0" orientation="landscape" r:id="rId1"/>
  <headerFooter>
    <oddHeader>&amp;C&amp;"-,Bold"&amp;14&amp;A
INDOOR
WITH ENTRY NUMBERS&amp;R&amp;G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7B659C-3660-4ED8-BAC0-B528FFD1BFB1}">
  <sheetPr>
    <tabColor rgb="FF00B050"/>
    <pageSetUpPr fitToPage="1"/>
  </sheetPr>
  <dimension ref="A1:EU151"/>
  <sheetViews>
    <sheetView showZeros="0" topLeftCell="T13" zoomScale="80" zoomScaleNormal="80" zoomScaleSheetLayoutView="80" workbookViewId="0">
      <selection activeCell="T33" sqref="A33:XFD33"/>
    </sheetView>
  </sheetViews>
  <sheetFormatPr baseColWidth="10" defaultColWidth="9.19921875" defaultRowHeight="15" customHeight="1" x14ac:dyDescent="0.2"/>
  <cols>
    <col min="1" max="1" width="29.59765625" style="7" customWidth="1"/>
    <col min="2" max="2" width="6.3984375" style="17" bestFit="1" customWidth="1"/>
    <col min="3" max="3" width="8.796875" style="7" bestFit="1" customWidth="1"/>
    <col min="4" max="4" width="6.796875" style="8" customWidth="1"/>
    <col min="5" max="6" width="6.796875" style="1" customWidth="1"/>
    <col min="7" max="7" width="10.59765625" style="1" customWidth="1"/>
    <col min="8" max="8" width="11.796875" style="1" bestFit="1" customWidth="1"/>
    <col min="9" max="9" width="15.19921875" style="1" bestFit="1" customWidth="1"/>
    <col min="10" max="10" width="10.796875" style="14" bestFit="1" customWidth="1"/>
    <col min="11" max="11" width="8.796875" style="7" customWidth="1"/>
    <col min="12" max="12" width="8.796875" style="4" customWidth="1"/>
    <col min="13" max="13" width="16.19921875" style="1" customWidth="1"/>
    <col min="14" max="14" width="7.796875" style="184" customWidth="1"/>
    <col min="15" max="15" width="9.59765625" style="1" customWidth="1"/>
    <col min="16" max="16" width="10.796875" style="1" customWidth="1"/>
    <col min="17" max="17" width="9.19921875" style="14" customWidth="1"/>
    <col min="18" max="18" width="29.59765625" style="9" bestFit="1" customWidth="1"/>
    <col min="19" max="19" width="7.3984375" style="9" customWidth="1"/>
    <col min="20" max="20" width="23.796875" style="36" bestFit="1" customWidth="1"/>
    <col min="21" max="21" width="9.3984375" style="9" customWidth="1"/>
    <col min="22" max="23" width="6.796875" style="55" customWidth="1"/>
    <col min="24" max="24" width="6.796875" style="9" customWidth="1"/>
    <col min="25" max="25" width="7.19921875" style="9" customWidth="1"/>
    <col min="26" max="151" width="3.19921875" style="9" customWidth="1"/>
    <col min="152" max="16384" width="9.19921875" style="7"/>
  </cols>
  <sheetData>
    <row r="1" spans="1:151" ht="21" customHeight="1" x14ac:dyDescent="0.2">
      <c r="A1" s="57"/>
      <c r="B1" s="700" t="s">
        <v>122</v>
      </c>
      <c r="C1" s="700" t="s">
        <v>117</v>
      </c>
      <c r="D1" s="701" t="s">
        <v>118</v>
      </c>
      <c r="E1" s="702" t="s">
        <v>119</v>
      </c>
      <c r="F1" s="703" t="s">
        <v>120</v>
      </c>
      <c r="G1" s="704" t="s">
        <v>105</v>
      </c>
      <c r="H1" s="705" t="s">
        <v>20</v>
      </c>
      <c r="I1" s="706" t="s">
        <v>60</v>
      </c>
      <c r="J1" s="705" t="s">
        <v>59</v>
      </c>
      <c r="K1" s="719" t="s">
        <v>123</v>
      </c>
      <c r="L1" s="721" t="s">
        <v>124</v>
      </c>
      <c r="M1" s="714" t="s">
        <v>126</v>
      </c>
      <c r="N1" s="715" t="s">
        <v>127</v>
      </c>
      <c r="O1" s="715" t="s">
        <v>128</v>
      </c>
      <c r="Q1" s="715" t="s">
        <v>129</v>
      </c>
      <c r="R1" s="732" t="str">
        <f>'FINAL TIMETABLE for indoor'!B2</f>
        <v>Saturday 5th February</v>
      </c>
      <c r="S1" s="58"/>
      <c r="T1" s="731" t="s">
        <v>1714</v>
      </c>
      <c r="U1" s="731"/>
      <c r="V1" s="731"/>
      <c r="W1" s="731"/>
      <c r="X1" s="731"/>
      <c r="Y1" s="731"/>
      <c r="Z1" s="726">
        <f>Z46</f>
        <v>0.44097222222222221</v>
      </c>
      <c r="AA1" s="716">
        <f t="shared" ref="AA1:BF1" si="0">SUM(Z1+$N$110)</f>
        <v>0.44444444444444442</v>
      </c>
      <c r="AB1" s="716">
        <f t="shared" si="0"/>
        <v>0.44791666666666663</v>
      </c>
      <c r="AC1" s="716">
        <f t="shared" si="0"/>
        <v>0.45138888888888884</v>
      </c>
      <c r="AD1" s="716">
        <f t="shared" si="0"/>
        <v>0.45486111111111105</v>
      </c>
      <c r="AE1" s="716">
        <f t="shared" si="0"/>
        <v>0.45833333333333326</v>
      </c>
      <c r="AF1" s="716">
        <f t="shared" si="0"/>
        <v>0.46180555555555547</v>
      </c>
      <c r="AG1" s="716">
        <f t="shared" si="0"/>
        <v>0.46527777777777768</v>
      </c>
      <c r="AH1" s="716">
        <f t="shared" si="0"/>
        <v>0.46874999999999989</v>
      </c>
      <c r="AI1" s="716">
        <f t="shared" si="0"/>
        <v>0.4722222222222221</v>
      </c>
      <c r="AJ1" s="716">
        <f t="shared" si="0"/>
        <v>0.47569444444444431</v>
      </c>
      <c r="AK1" s="716">
        <f t="shared" si="0"/>
        <v>0.47916666666666652</v>
      </c>
      <c r="AL1" s="716">
        <f t="shared" si="0"/>
        <v>0.48263888888888873</v>
      </c>
      <c r="AM1" s="716">
        <f t="shared" si="0"/>
        <v>0.48611111111111094</v>
      </c>
      <c r="AN1" s="716">
        <f t="shared" si="0"/>
        <v>0.48958333333333315</v>
      </c>
      <c r="AO1" s="716">
        <f t="shared" si="0"/>
        <v>0.49305555555555536</v>
      </c>
      <c r="AP1" s="716">
        <f t="shared" si="0"/>
        <v>0.49652777777777757</v>
      </c>
      <c r="AQ1" s="716">
        <f t="shared" si="0"/>
        <v>0.49999999999999978</v>
      </c>
      <c r="AR1" s="716">
        <f t="shared" si="0"/>
        <v>0.50347222222222199</v>
      </c>
      <c r="AS1" s="716">
        <f t="shared" si="0"/>
        <v>0.5069444444444442</v>
      </c>
      <c r="AT1" s="716">
        <f t="shared" si="0"/>
        <v>0.51041666666666641</v>
      </c>
      <c r="AU1" s="716">
        <f t="shared" si="0"/>
        <v>0.51388888888888862</v>
      </c>
      <c r="AV1" s="716">
        <f t="shared" si="0"/>
        <v>0.51736111111111083</v>
      </c>
      <c r="AW1" s="716">
        <f t="shared" si="0"/>
        <v>0.52083333333333304</v>
      </c>
      <c r="AX1" s="716">
        <f t="shared" si="0"/>
        <v>0.52430555555555525</v>
      </c>
      <c r="AY1" s="716">
        <f t="shared" si="0"/>
        <v>0.52777777777777746</v>
      </c>
      <c r="AZ1" s="716">
        <f t="shared" si="0"/>
        <v>0.53124999999999967</v>
      </c>
      <c r="BA1" s="716">
        <f t="shared" si="0"/>
        <v>0.53472222222222188</v>
      </c>
      <c r="BB1" s="716">
        <f t="shared" si="0"/>
        <v>0.53819444444444409</v>
      </c>
      <c r="BC1" s="716">
        <f t="shared" si="0"/>
        <v>0.5416666666666663</v>
      </c>
      <c r="BD1" s="716">
        <f t="shared" si="0"/>
        <v>0.54513888888888851</v>
      </c>
      <c r="BE1" s="716">
        <f t="shared" si="0"/>
        <v>0.54861111111111072</v>
      </c>
      <c r="BF1" s="716">
        <f t="shared" si="0"/>
        <v>0.55208333333333293</v>
      </c>
      <c r="BG1" s="716">
        <f t="shared" ref="BG1:CL1" si="1">SUM(BF1+$N$110)</f>
        <v>0.55555555555555514</v>
      </c>
      <c r="BH1" s="716">
        <f t="shared" si="1"/>
        <v>0.55902777777777735</v>
      </c>
      <c r="BI1" s="716">
        <f t="shared" si="1"/>
        <v>0.56249999999999956</v>
      </c>
      <c r="BJ1" s="716">
        <f t="shared" si="1"/>
        <v>0.56597222222222177</v>
      </c>
      <c r="BK1" s="716">
        <f t="shared" si="1"/>
        <v>0.56944444444444398</v>
      </c>
      <c r="BL1" s="716">
        <f t="shared" si="1"/>
        <v>0.57291666666666619</v>
      </c>
      <c r="BM1" s="716">
        <f t="shared" si="1"/>
        <v>0.5763888888888884</v>
      </c>
      <c r="BN1" s="716">
        <f t="shared" si="1"/>
        <v>0.57986111111111061</v>
      </c>
      <c r="BO1" s="716">
        <f t="shared" si="1"/>
        <v>0.58333333333333282</v>
      </c>
      <c r="BP1" s="716">
        <f t="shared" si="1"/>
        <v>0.58680555555555503</v>
      </c>
      <c r="BQ1" s="716">
        <f t="shared" si="1"/>
        <v>0.59027777777777724</v>
      </c>
      <c r="BR1" s="716">
        <f t="shared" si="1"/>
        <v>0.59374999999999944</v>
      </c>
      <c r="BS1" s="716">
        <f t="shared" si="1"/>
        <v>0.59722222222222165</v>
      </c>
      <c r="BT1" s="716">
        <f t="shared" si="1"/>
        <v>0.60069444444444386</v>
      </c>
      <c r="BU1" s="716">
        <f t="shared" si="1"/>
        <v>0.60416666666666607</v>
      </c>
      <c r="BV1" s="716">
        <f t="shared" si="1"/>
        <v>0.60763888888888828</v>
      </c>
      <c r="BW1" s="716">
        <f t="shared" si="1"/>
        <v>0.61111111111111049</v>
      </c>
      <c r="BX1" s="716">
        <f t="shared" si="1"/>
        <v>0.6145833333333327</v>
      </c>
      <c r="BY1" s="716">
        <f t="shared" si="1"/>
        <v>0.61805555555555491</v>
      </c>
      <c r="BZ1" s="716">
        <f t="shared" si="1"/>
        <v>0.62152777777777712</v>
      </c>
      <c r="CA1" s="716">
        <f t="shared" si="1"/>
        <v>0.62499999999999933</v>
      </c>
      <c r="CB1" s="716">
        <f t="shared" si="1"/>
        <v>0.62847222222222154</v>
      </c>
      <c r="CC1" s="716">
        <f t="shared" si="1"/>
        <v>0.63194444444444375</v>
      </c>
      <c r="CD1" s="716">
        <f t="shared" si="1"/>
        <v>0.63541666666666596</v>
      </c>
      <c r="CE1" s="716">
        <f t="shared" si="1"/>
        <v>0.63888888888888817</v>
      </c>
      <c r="CF1" s="716">
        <f t="shared" si="1"/>
        <v>0.64236111111111038</v>
      </c>
      <c r="CG1" s="716">
        <f t="shared" si="1"/>
        <v>0.64583333333333259</v>
      </c>
      <c r="CH1" s="716">
        <f t="shared" si="1"/>
        <v>0.6493055555555548</v>
      </c>
      <c r="CI1" s="716">
        <f t="shared" si="1"/>
        <v>0.65277777777777701</v>
      </c>
      <c r="CJ1" s="716">
        <f t="shared" si="1"/>
        <v>0.65624999999999922</v>
      </c>
      <c r="CK1" s="716">
        <f t="shared" si="1"/>
        <v>0.65972222222222143</v>
      </c>
      <c r="CL1" s="716">
        <f t="shared" si="1"/>
        <v>0.66319444444444364</v>
      </c>
      <c r="CM1" s="716">
        <f t="shared" ref="CM1:DR1" si="2">SUM(CL1+$N$110)</f>
        <v>0.66666666666666585</v>
      </c>
      <c r="CN1" s="716">
        <f t="shared" si="2"/>
        <v>0.67013888888888806</v>
      </c>
      <c r="CO1" s="716">
        <f t="shared" si="2"/>
        <v>0.67361111111111027</v>
      </c>
      <c r="CP1" s="716">
        <f t="shared" si="2"/>
        <v>0.67708333333333248</v>
      </c>
      <c r="CQ1" s="716">
        <f t="shared" si="2"/>
        <v>0.68055555555555469</v>
      </c>
      <c r="CR1" s="716">
        <f t="shared" si="2"/>
        <v>0.6840277777777769</v>
      </c>
      <c r="CS1" s="716">
        <f t="shared" si="2"/>
        <v>0.68749999999999911</v>
      </c>
      <c r="CT1" s="723">
        <f t="shared" si="2"/>
        <v>0.69097222222222132</v>
      </c>
      <c r="CU1" s="729">
        <f t="shared" si="2"/>
        <v>0.69444444444444353</v>
      </c>
      <c r="CV1" s="729">
        <f t="shared" si="2"/>
        <v>0.69791666666666574</v>
      </c>
      <c r="CW1" s="729">
        <f t="shared" si="2"/>
        <v>0.70138888888888795</v>
      </c>
      <c r="CX1" s="729">
        <f t="shared" si="2"/>
        <v>0.70486111111111016</v>
      </c>
      <c r="CY1" s="729">
        <f t="shared" si="2"/>
        <v>0.70833333333333237</v>
      </c>
      <c r="CZ1" s="729">
        <f t="shared" si="2"/>
        <v>0.71180555555555458</v>
      </c>
      <c r="DA1" s="729">
        <f t="shared" si="2"/>
        <v>0.71527777777777679</v>
      </c>
      <c r="DB1" s="729">
        <f t="shared" si="2"/>
        <v>0.718749999999999</v>
      </c>
      <c r="DC1" s="729">
        <f t="shared" si="2"/>
        <v>0.72222222222222121</v>
      </c>
      <c r="DD1" s="729">
        <f t="shared" si="2"/>
        <v>0.72569444444444342</v>
      </c>
      <c r="DE1" s="729">
        <f t="shared" si="2"/>
        <v>0.72916666666666563</v>
      </c>
      <c r="DF1" s="729">
        <f t="shared" si="2"/>
        <v>0.73263888888888784</v>
      </c>
      <c r="DG1" s="729">
        <f t="shared" si="2"/>
        <v>0.73611111111111005</v>
      </c>
      <c r="DH1" s="729">
        <f t="shared" si="2"/>
        <v>0.73958333333333226</v>
      </c>
      <c r="DI1" s="729">
        <f t="shared" si="2"/>
        <v>0.74305555555555447</v>
      </c>
      <c r="DJ1" s="729">
        <f t="shared" si="2"/>
        <v>0.74652777777777668</v>
      </c>
      <c r="DK1" s="729">
        <f t="shared" si="2"/>
        <v>0.74999999999999889</v>
      </c>
      <c r="DL1" s="729">
        <f t="shared" si="2"/>
        <v>0.7534722222222211</v>
      </c>
      <c r="DM1" s="729">
        <f t="shared" si="2"/>
        <v>0.75694444444444331</v>
      </c>
      <c r="DN1" s="729">
        <f t="shared" si="2"/>
        <v>0.76041666666666552</v>
      </c>
      <c r="DO1" s="729">
        <f t="shared" si="2"/>
        <v>0.76388888888888773</v>
      </c>
      <c r="DP1" s="729">
        <f t="shared" si="2"/>
        <v>0.76736111111110994</v>
      </c>
      <c r="DQ1" s="729">
        <f t="shared" si="2"/>
        <v>0.77083333333333215</v>
      </c>
      <c r="DR1" s="729">
        <f t="shared" si="2"/>
        <v>0.77430555555555436</v>
      </c>
      <c r="DS1" s="729">
        <f t="shared" ref="DS1:EU1" si="3">SUM(DR1+$N$110)</f>
        <v>0.77777777777777657</v>
      </c>
      <c r="DT1" s="729">
        <f t="shared" si="3"/>
        <v>0.78124999999999878</v>
      </c>
      <c r="DU1" s="729">
        <f t="shared" si="3"/>
        <v>0.78472222222222099</v>
      </c>
      <c r="DV1" s="729">
        <f t="shared" si="3"/>
        <v>0.7881944444444432</v>
      </c>
      <c r="DW1" s="729">
        <f t="shared" si="3"/>
        <v>0.79166666666666541</v>
      </c>
      <c r="DX1" s="729">
        <f t="shared" si="3"/>
        <v>0.79513888888888762</v>
      </c>
      <c r="DY1" s="729">
        <f t="shared" si="3"/>
        <v>0.79861111111110983</v>
      </c>
      <c r="DZ1" s="729">
        <f t="shared" si="3"/>
        <v>0.80208333333333204</v>
      </c>
      <c r="EA1" s="729">
        <f t="shared" si="3"/>
        <v>0.80555555555555425</v>
      </c>
      <c r="EB1" s="729">
        <f t="shared" si="3"/>
        <v>0.80902777777777646</v>
      </c>
      <c r="EC1" s="729">
        <f t="shared" si="3"/>
        <v>0.81249999999999867</v>
      </c>
      <c r="ED1" s="729">
        <f t="shared" si="3"/>
        <v>0.81597222222222088</v>
      </c>
      <c r="EE1" s="729">
        <f t="shared" si="3"/>
        <v>0.81944444444444309</v>
      </c>
      <c r="EF1" s="729">
        <f t="shared" si="3"/>
        <v>0.8229166666666653</v>
      </c>
      <c r="EG1" s="729">
        <f t="shared" si="3"/>
        <v>0.82638888888888751</v>
      </c>
      <c r="EH1" s="729">
        <f t="shared" si="3"/>
        <v>0.82986111111110972</v>
      </c>
      <c r="EI1" s="729">
        <f t="shared" si="3"/>
        <v>0.83333333333333193</v>
      </c>
      <c r="EJ1" s="729">
        <f t="shared" si="3"/>
        <v>0.83680555555555414</v>
      </c>
      <c r="EK1" s="729">
        <f t="shared" si="3"/>
        <v>0.84027777777777635</v>
      </c>
      <c r="EL1" s="729">
        <f t="shared" si="3"/>
        <v>0.84374999999999856</v>
      </c>
      <c r="EM1" s="729">
        <f t="shared" si="3"/>
        <v>0.84722222222222077</v>
      </c>
      <c r="EN1" s="729">
        <f t="shared" si="3"/>
        <v>0.85069444444444298</v>
      </c>
      <c r="EO1" s="729">
        <f t="shared" si="3"/>
        <v>0.85416666666666519</v>
      </c>
      <c r="EP1" s="729">
        <f t="shared" si="3"/>
        <v>0.8576388888888874</v>
      </c>
      <c r="EQ1" s="729">
        <f t="shared" si="3"/>
        <v>0.86111111111110961</v>
      </c>
      <c r="ER1" s="729">
        <f t="shared" si="3"/>
        <v>0.86458333333333182</v>
      </c>
      <c r="ES1" s="729">
        <f t="shared" si="3"/>
        <v>0.86805555555555403</v>
      </c>
      <c r="ET1" s="729">
        <f t="shared" si="3"/>
        <v>0.87152777777777624</v>
      </c>
      <c r="EU1" s="729">
        <f t="shared" si="3"/>
        <v>0.87499999999999845</v>
      </c>
    </row>
    <row r="2" spans="1:151" ht="21" customHeight="1" x14ac:dyDescent="0.2">
      <c r="A2" s="57" t="str">
        <f>CONCATENATE(J2," ",H1," ",I2)</f>
        <v xml:space="preserve"> Event </v>
      </c>
      <c r="B2" s="700"/>
      <c r="C2" s="700"/>
      <c r="D2" s="701"/>
      <c r="E2" s="702"/>
      <c r="F2" s="703"/>
      <c r="G2" s="704"/>
      <c r="H2" s="705"/>
      <c r="I2" s="706"/>
      <c r="J2" s="705"/>
      <c r="K2" s="720"/>
      <c r="L2" s="722"/>
      <c r="M2" s="714"/>
      <c r="N2" s="715"/>
      <c r="O2" s="715"/>
      <c r="Q2" s="715"/>
      <c r="R2" s="733"/>
      <c r="S2" s="59"/>
      <c r="T2" s="60" t="s">
        <v>15</v>
      </c>
      <c r="U2" s="61" t="s">
        <v>21</v>
      </c>
      <c r="V2" s="92" t="s">
        <v>79</v>
      </c>
      <c r="W2" s="93" t="s">
        <v>80</v>
      </c>
      <c r="X2" s="62" t="s">
        <v>81</v>
      </c>
      <c r="Y2" s="62" t="s">
        <v>64</v>
      </c>
      <c r="Z2" s="727"/>
      <c r="AA2" s="717"/>
      <c r="AB2" s="717"/>
      <c r="AC2" s="717"/>
      <c r="AD2" s="717"/>
      <c r="AE2" s="717"/>
      <c r="AF2" s="717"/>
      <c r="AG2" s="717"/>
      <c r="AH2" s="717"/>
      <c r="AI2" s="717"/>
      <c r="AJ2" s="717"/>
      <c r="AK2" s="717"/>
      <c r="AL2" s="717"/>
      <c r="AM2" s="717"/>
      <c r="AN2" s="717"/>
      <c r="AO2" s="717"/>
      <c r="AP2" s="717"/>
      <c r="AQ2" s="717"/>
      <c r="AR2" s="717"/>
      <c r="AS2" s="717"/>
      <c r="AT2" s="717"/>
      <c r="AU2" s="717"/>
      <c r="AV2" s="717"/>
      <c r="AW2" s="717"/>
      <c r="AX2" s="717"/>
      <c r="AY2" s="717"/>
      <c r="AZ2" s="717"/>
      <c r="BA2" s="717"/>
      <c r="BB2" s="717"/>
      <c r="BC2" s="717"/>
      <c r="BD2" s="717"/>
      <c r="BE2" s="717"/>
      <c r="BF2" s="717"/>
      <c r="BG2" s="717"/>
      <c r="BH2" s="717"/>
      <c r="BI2" s="717"/>
      <c r="BJ2" s="717"/>
      <c r="BK2" s="717"/>
      <c r="BL2" s="717"/>
      <c r="BM2" s="717"/>
      <c r="BN2" s="717"/>
      <c r="BO2" s="717"/>
      <c r="BP2" s="717"/>
      <c r="BQ2" s="717"/>
      <c r="BR2" s="717"/>
      <c r="BS2" s="717"/>
      <c r="BT2" s="717"/>
      <c r="BU2" s="717"/>
      <c r="BV2" s="717"/>
      <c r="BW2" s="717"/>
      <c r="BX2" s="717"/>
      <c r="BY2" s="717"/>
      <c r="BZ2" s="717"/>
      <c r="CA2" s="717"/>
      <c r="CB2" s="717"/>
      <c r="CC2" s="717"/>
      <c r="CD2" s="717"/>
      <c r="CE2" s="717"/>
      <c r="CF2" s="717"/>
      <c r="CG2" s="717"/>
      <c r="CH2" s="717"/>
      <c r="CI2" s="717"/>
      <c r="CJ2" s="717"/>
      <c r="CK2" s="717"/>
      <c r="CL2" s="717"/>
      <c r="CM2" s="717"/>
      <c r="CN2" s="717"/>
      <c r="CO2" s="717"/>
      <c r="CP2" s="717"/>
      <c r="CQ2" s="717"/>
      <c r="CR2" s="717"/>
      <c r="CS2" s="717"/>
      <c r="CT2" s="724"/>
      <c r="CU2" s="730"/>
      <c r="CV2" s="730"/>
      <c r="CW2" s="730"/>
      <c r="CX2" s="730"/>
      <c r="CY2" s="730"/>
      <c r="CZ2" s="730"/>
      <c r="DA2" s="730"/>
      <c r="DB2" s="730"/>
      <c r="DC2" s="730"/>
      <c r="DD2" s="730"/>
      <c r="DE2" s="730"/>
      <c r="DF2" s="730"/>
      <c r="DG2" s="730"/>
      <c r="DH2" s="730"/>
      <c r="DI2" s="730"/>
      <c r="DJ2" s="730"/>
      <c r="DK2" s="730"/>
      <c r="DL2" s="730"/>
      <c r="DM2" s="730"/>
      <c r="DN2" s="730"/>
      <c r="DO2" s="730"/>
      <c r="DP2" s="730"/>
      <c r="DQ2" s="730"/>
      <c r="DR2" s="730"/>
      <c r="DS2" s="730"/>
      <c r="DT2" s="730"/>
      <c r="DU2" s="730"/>
      <c r="DV2" s="730"/>
      <c r="DW2" s="730"/>
      <c r="DX2" s="730"/>
      <c r="DY2" s="730"/>
      <c r="DZ2" s="730"/>
      <c r="EA2" s="730"/>
      <c r="EB2" s="730"/>
      <c r="EC2" s="730"/>
      <c r="ED2" s="730"/>
      <c r="EE2" s="730"/>
      <c r="EF2" s="730"/>
      <c r="EG2" s="730"/>
      <c r="EH2" s="730"/>
      <c r="EI2" s="730"/>
      <c r="EJ2" s="730"/>
      <c r="EK2" s="730"/>
      <c r="EL2" s="730"/>
      <c r="EM2" s="730"/>
      <c r="EN2" s="730"/>
      <c r="EO2" s="730"/>
      <c r="EP2" s="730"/>
      <c r="EQ2" s="730"/>
      <c r="ER2" s="730"/>
      <c r="ES2" s="730"/>
      <c r="ET2" s="730"/>
      <c r="EU2" s="730"/>
    </row>
    <row r="3" spans="1:151" ht="18" customHeight="1" x14ac:dyDescent="0.2">
      <c r="A3" s="7" t="str">
        <f>CONCATENATE(J3," ",H3," ",I3)</f>
        <v>U17M 800m Heats</v>
      </c>
      <c r="B3" s="141" t="str">
        <f>'U13-U17-U20 Champs Timescale'!B4</f>
        <v>T01-1</v>
      </c>
      <c r="C3" s="142">
        <f>'U13-U17-U20 Champs Timescale'!C4</f>
        <v>0.4375</v>
      </c>
      <c r="D3" s="151">
        <f>'U13-U17-U20 Champs Timescale'!D4</f>
        <v>1.3888888888888888E-2</v>
      </c>
      <c r="E3" s="144">
        <f>'U13-U17-U20 Champs Timescale'!E4</f>
        <v>0.4826388888888889</v>
      </c>
      <c r="F3" s="145">
        <f>'U13-U17-U20 Champs Timescale'!F4</f>
        <v>0.49652777777777779</v>
      </c>
      <c r="G3" s="195">
        <f>'U13-U17-U20 Champs Timescale'!G4</f>
        <v>0.5</v>
      </c>
      <c r="H3" s="153" t="str">
        <f>'U13-U17-U20 Champs Timescale'!K4</f>
        <v>800m</v>
      </c>
      <c r="I3" s="153" t="str">
        <f>'U13-U17-U20 Champs Timescale'!L4</f>
        <v>Heats</v>
      </c>
      <c r="J3" s="149" t="str">
        <f>'U13-U17-U20 Champs Timescale'!H4</f>
        <v>U17M</v>
      </c>
      <c r="K3" s="147">
        <f>'U13-U17-U20 Champs Timescale'!I4</f>
        <v>8</v>
      </c>
      <c r="L3" s="152" t="str">
        <f>'U13-U17-U20 Champs Timescale'!J4</f>
        <v>2</v>
      </c>
      <c r="M3" s="149">
        <v>6</v>
      </c>
      <c r="N3" s="146">
        <f t="shared" ref="N3:N27" si="4">SUM(L3*$N$107)</f>
        <v>6.9444444444444441E-3</v>
      </c>
      <c r="O3" s="146">
        <f>E3</f>
        <v>0.4826388888888889</v>
      </c>
      <c r="Q3" s="183">
        <f t="shared" ref="Q3:Q12" si="5">SUM(G3+N3)</f>
        <v>0.50694444444444442</v>
      </c>
      <c r="R3" s="475" t="str">
        <f>CONCATENATE($T$64," ",T3)</f>
        <v>U13B 200m Heats</v>
      </c>
      <c r="S3" s="475">
        <v>1</v>
      </c>
      <c r="T3" s="476" t="s">
        <v>113</v>
      </c>
      <c r="U3" s="477">
        <f>IFERROR(VLOOKUP($R3,Junior_Age_Groups_Events,4,FALSE),"")</f>
        <v>1.3888888888888888E-2</v>
      </c>
      <c r="V3" s="145">
        <f>IFERROR(VLOOKUP($R3,Junior_Age_Groups_Events,7,FALSE),"")</f>
        <v>0.59722222222222199</v>
      </c>
      <c r="W3" s="144">
        <f>IFERROR(VLOOKUP($R3,Junior_Age_Groups_Events,17,FALSE),"")</f>
        <v>0.60416666666666641</v>
      </c>
      <c r="X3" s="478">
        <f>IFERROR(VLOOKUP($R3,Junior_Age_Groups_Events,19,FALSE),"")</f>
        <v>1</v>
      </c>
      <c r="Y3" s="479">
        <f>IFERROR(VLOOKUP($R3,Junior_Age_Groups_Events,11,FALSE),"")</f>
        <v>6</v>
      </c>
      <c r="Z3" s="49" t="str">
        <f>IF(AND($V3&lt;=Z$1,$W3&gt;=Z$1),$S3,"")</f>
        <v/>
      </c>
      <c r="AA3" s="39" t="str">
        <f t="shared" ref="Z3:AI7" si="6">IF(AND($V3&lt;=AA$1,$W3&gt;=AA$1),$S3,"")</f>
        <v/>
      </c>
      <c r="AB3" s="39" t="str">
        <f t="shared" si="6"/>
        <v/>
      </c>
      <c r="AC3" s="39" t="str">
        <f t="shared" si="6"/>
        <v/>
      </c>
      <c r="AD3" s="39" t="str">
        <f t="shared" si="6"/>
        <v/>
      </c>
      <c r="AE3" s="39" t="str">
        <f t="shared" si="6"/>
        <v/>
      </c>
      <c r="AF3" s="39" t="str">
        <f t="shared" si="6"/>
        <v/>
      </c>
      <c r="AG3" s="39" t="str">
        <f t="shared" si="6"/>
        <v/>
      </c>
      <c r="AH3" s="39" t="str">
        <f t="shared" si="6"/>
        <v/>
      </c>
      <c r="AI3" s="39" t="str">
        <f t="shared" si="6"/>
        <v/>
      </c>
      <c r="AJ3" s="39" t="str">
        <f t="shared" ref="AJ3:AS7" si="7">IF(AND($V3&lt;=AJ$1,$W3&gt;=AJ$1),$S3,"")</f>
        <v/>
      </c>
      <c r="AK3" s="39" t="str">
        <f t="shared" si="7"/>
        <v/>
      </c>
      <c r="AL3" s="39" t="str">
        <f t="shared" si="7"/>
        <v/>
      </c>
      <c r="AM3" s="39" t="str">
        <f t="shared" si="7"/>
        <v/>
      </c>
      <c r="AN3" s="39" t="str">
        <f t="shared" si="7"/>
        <v/>
      </c>
      <c r="AO3" s="39" t="str">
        <f t="shared" si="7"/>
        <v/>
      </c>
      <c r="AP3" s="39" t="str">
        <f t="shared" si="7"/>
        <v/>
      </c>
      <c r="AQ3" s="39" t="str">
        <f t="shared" si="7"/>
        <v/>
      </c>
      <c r="AR3" s="39" t="str">
        <f t="shared" si="7"/>
        <v/>
      </c>
      <c r="AS3" s="39" t="str">
        <f t="shared" si="7"/>
        <v/>
      </c>
      <c r="AT3" s="39" t="str">
        <f t="shared" ref="AT3:BC7" si="8">IF(AND($V3&lt;=AT$1,$W3&gt;=AT$1),$S3,"")</f>
        <v/>
      </c>
      <c r="AU3" s="39" t="str">
        <f t="shared" si="8"/>
        <v/>
      </c>
      <c r="AV3" s="39" t="str">
        <f t="shared" si="8"/>
        <v/>
      </c>
      <c r="AW3" s="39" t="str">
        <f t="shared" si="8"/>
        <v/>
      </c>
      <c r="AX3" s="39" t="str">
        <f t="shared" si="8"/>
        <v/>
      </c>
      <c r="AY3" s="39" t="str">
        <f t="shared" si="8"/>
        <v/>
      </c>
      <c r="AZ3" s="39" t="str">
        <f t="shared" si="8"/>
        <v/>
      </c>
      <c r="BA3" s="39" t="str">
        <f t="shared" si="8"/>
        <v/>
      </c>
      <c r="BB3" s="39" t="str">
        <f t="shared" si="8"/>
        <v/>
      </c>
      <c r="BC3" s="39" t="str">
        <f t="shared" si="8"/>
        <v/>
      </c>
      <c r="BD3" s="39" t="str">
        <f t="shared" ref="BD3:BM7" si="9">IF(AND($V3&lt;=BD$1,$W3&gt;=BD$1),$S3,"")</f>
        <v/>
      </c>
      <c r="BE3" s="39" t="str">
        <f t="shared" si="9"/>
        <v/>
      </c>
      <c r="BF3" s="39" t="str">
        <f t="shared" si="9"/>
        <v/>
      </c>
      <c r="BG3" s="39" t="str">
        <f t="shared" si="9"/>
        <v/>
      </c>
      <c r="BH3" s="39" t="str">
        <f t="shared" si="9"/>
        <v/>
      </c>
      <c r="BI3" s="39" t="str">
        <f t="shared" si="9"/>
        <v/>
      </c>
      <c r="BJ3" s="39" t="str">
        <f t="shared" si="9"/>
        <v/>
      </c>
      <c r="BK3" s="39" t="str">
        <f t="shared" si="9"/>
        <v/>
      </c>
      <c r="BL3" s="39" t="str">
        <f t="shared" si="9"/>
        <v/>
      </c>
      <c r="BM3" s="39" t="str">
        <f t="shared" si="9"/>
        <v/>
      </c>
      <c r="BN3" s="39" t="str">
        <f t="shared" ref="BN3:BW7" si="10">IF(AND($V3&lt;=BN$1,$W3&gt;=BN$1),$S3,"")</f>
        <v/>
      </c>
      <c r="BO3" s="39" t="str">
        <f t="shared" si="10"/>
        <v/>
      </c>
      <c r="BP3" s="39" t="str">
        <f t="shared" si="10"/>
        <v/>
      </c>
      <c r="BQ3" s="39" t="str">
        <f t="shared" si="10"/>
        <v/>
      </c>
      <c r="BR3" s="39" t="str">
        <f t="shared" si="10"/>
        <v/>
      </c>
      <c r="BS3" s="39">
        <f t="shared" si="10"/>
        <v>1</v>
      </c>
      <c r="BT3" s="39">
        <f t="shared" si="10"/>
        <v>1</v>
      </c>
      <c r="BU3" s="39">
        <f t="shared" si="10"/>
        <v>1</v>
      </c>
      <c r="BV3" s="39" t="str">
        <f t="shared" si="10"/>
        <v/>
      </c>
      <c r="BW3" s="39" t="str">
        <f t="shared" si="10"/>
        <v/>
      </c>
      <c r="BX3" s="39" t="str">
        <f t="shared" ref="BX3:CG7" si="11">IF(AND($V3&lt;=BX$1,$W3&gt;=BX$1),$S3,"")</f>
        <v/>
      </c>
      <c r="BY3" s="39" t="str">
        <f t="shared" si="11"/>
        <v/>
      </c>
      <c r="BZ3" s="39" t="str">
        <f t="shared" si="11"/>
        <v/>
      </c>
      <c r="CA3" s="39" t="str">
        <f t="shared" si="11"/>
        <v/>
      </c>
      <c r="CB3" s="39" t="str">
        <f t="shared" si="11"/>
        <v/>
      </c>
      <c r="CC3" s="39" t="str">
        <f t="shared" si="11"/>
        <v/>
      </c>
      <c r="CD3" s="39" t="str">
        <f t="shared" si="11"/>
        <v/>
      </c>
      <c r="CE3" s="39" t="str">
        <f t="shared" si="11"/>
        <v/>
      </c>
      <c r="CF3" s="39" t="str">
        <f t="shared" si="11"/>
        <v/>
      </c>
      <c r="CG3" s="39" t="str">
        <f t="shared" si="11"/>
        <v/>
      </c>
      <c r="CH3" s="39" t="str">
        <f t="shared" ref="CH3:CW7" si="12">IF(AND($V3&lt;=CH$1,$W3&gt;=CH$1),$S3,"")</f>
        <v/>
      </c>
      <c r="CI3" s="39" t="str">
        <f t="shared" si="12"/>
        <v/>
      </c>
      <c r="CJ3" s="39" t="str">
        <f t="shared" si="12"/>
        <v/>
      </c>
      <c r="CK3" s="39" t="str">
        <f t="shared" si="12"/>
        <v/>
      </c>
      <c r="CL3" s="39" t="str">
        <f t="shared" si="12"/>
        <v/>
      </c>
      <c r="CM3" s="39" t="str">
        <f t="shared" si="12"/>
        <v/>
      </c>
      <c r="CN3" s="39" t="str">
        <f t="shared" si="12"/>
        <v/>
      </c>
      <c r="CO3" s="39" t="str">
        <f t="shared" si="12"/>
        <v/>
      </c>
      <c r="CP3" s="39" t="str">
        <f t="shared" si="12"/>
        <v/>
      </c>
      <c r="CQ3" s="39" t="str">
        <f t="shared" si="12"/>
        <v/>
      </c>
      <c r="CR3" s="39" t="str">
        <f t="shared" si="12"/>
        <v/>
      </c>
      <c r="CS3" s="39" t="str">
        <f t="shared" si="12"/>
        <v/>
      </c>
      <c r="CT3" s="39" t="str">
        <f t="shared" si="12"/>
        <v/>
      </c>
      <c r="CU3" s="39" t="str">
        <f t="shared" si="12"/>
        <v/>
      </c>
      <c r="CV3" s="39" t="str">
        <f t="shared" si="12"/>
        <v/>
      </c>
      <c r="CW3" s="39" t="str">
        <f t="shared" si="12"/>
        <v/>
      </c>
      <c r="CX3" s="39" t="str">
        <f t="shared" ref="CV3:DK7" si="13">IF(AND($V3&lt;=CX$1,$W3&gt;=CX$1),$S3,"")</f>
        <v/>
      </c>
      <c r="CY3" s="39" t="str">
        <f t="shared" si="13"/>
        <v/>
      </c>
      <c r="CZ3" s="39" t="str">
        <f t="shared" si="13"/>
        <v/>
      </c>
      <c r="DA3" s="39" t="str">
        <f t="shared" si="13"/>
        <v/>
      </c>
      <c r="DB3" s="39" t="str">
        <f t="shared" si="13"/>
        <v/>
      </c>
      <c r="DC3" s="39" t="str">
        <f t="shared" si="13"/>
        <v/>
      </c>
      <c r="DD3" s="39" t="str">
        <f t="shared" si="13"/>
        <v/>
      </c>
      <c r="DE3" s="39" t="str">
        <f t="shared" si="13"/>
        <v/>
      </c>
      <c r="DF3" s="39" t="str">
        <f t="shared" si="13"/>
        <v/>
      </c>
      <c r="DG3" s="39" t="str">
        <f t="shared" si="13"/>
        <v/>
      </c>
      <c r="DH3" s="39" t="str">
        <f t="shared" si="13"/>
        <v/>
      </c>
      <c r="DI3" s="39" t="str">
        <f t="shared" si="13"/>
        <v/>
      </c>
      <c r="DJ3" s="39" t="str">
        <f t="shared" si="13"/>
        <v/>
      </c>
      <c r="DK3" s="39" t="str">
        <f t="shared" si="13"/>
        <v/>
      </c>
      <c r="DL3" s="39" t="str">
        <f t="shared" ref="DG3:EJ7" si="14">IF(AND($V3&lt;=DL$1,$W3&gt;=DL$1),$S3,"")</f>
        <v/>
      </c>
      <c r="DM3" s="39" t="str">
        <f t="shared" si="14"/>
        <v/>
      </c>
      <c r="DN3" s="39" t="str">
        <f t="shared" si="14"/>
        <v/>
      </c>
      <c r="DO3" s="39" t="str">
        <f t="shared" si="14"/>
        <v/>
      </c>
      <c r="DP3" s="39" t="str">
        <f t="shared" si="14"/>
        <v/>
      </c>
      <c r="DQ3" s="39" t="str">
        <f t="shared" si="14"/>
        <v/>
      </c>
      <c r="DR3" s="39" t="str">
        <f t="shared" si="14"/>
        <v/>
      </c>
      <c r="DS3" s="39" t="str">
        <f t="shared" si="14"/>
        <v/>
      </c>
      <c r="DT3" s="39" t="str">
        <f t="shared" si="14"/>
        <v/>
      </c>
      <c r="DU3" s="39" t="str">
        <f t="shared" si="14"/>
        <v/>
      </c>
      <c r="DV3" s="39" t="str">
        <f t="shared" si="14"/>
        <v/>
      </c>
      <c r="DW3" s="39" t="str">
        <f t="shared" si="14"/>
        <v/>
      </c>
      <c r="DX3" s="39" t="str">
        <f t="shared" si="14"/>
        <v/>
      </c>
      <c r="DY3" s="39" t="str">
        <f t="shared" si="14"/>
        <v/>
      </c>
      <c r="DZ3" s="39" t="str">
        <f t="shared" si="14"/>
        <v/>
      </c>
      <c r="EA3" s="39" t="str">
        <f t="shared" si="14"/>
        <v/>
      </c>
      <c r="EB3" s="39" t="str">
        <f t="shared" si="14"/>
        <v/>
      </c>
      <c r="EC3" s="39" t="str">
        <f t="shared" si="14"/>
        <v/>
      </c>
      <c r="ED3" s="39" t="str">
        <f t="shared" si="14"/>
        <v/>
      </c>
      <c r="EE3" s="39" t="str">
        <f t="shared" si="14"/>
        <v/>
      </c>
      <c r="EF3" s="39" t="str">
        <f t="shared" si="14"/>
        <v/>
      </c>
      <c r="EG3" s="39" t="str">
        <f t="shared" si="14"/>
        <v/>
      </c>
      <c r="EH3" s="39" t="str">
        <f t="shared" si="14"/>
        <v/>
      </c>
      <c r="EI3" s="39" t="str">
        <f t="shared" si="14"/>
        <v/>
      </c>
      <c r="EJ3" s="39" t="str">
        <f t="shared" si="14"/>
        <v/>
      </c>
      <c r="EK3" s="39" t="str">
        <f t="shared" ref="EJ3:EU7" si="15">IF(AND($V3&lt;=EK$1,$W3&gt;=EK$1),$S3,"")</f>
        <v/>
      </c>
      <c r="EL3" s="39" t="str">
        <f t="shared" si="15"/>
        <v/>
      </c>
      <c r="EM3" s="39" t="str">
        <f t="shared" si="15"/>
        <v/>
      </c>
      <c r="EN3" s="39" t="str">
        <f t="shared" si="15"/>
        <v/>
      </c>
      <c r="EO3" s="39" t="str">
        <f t="shared" si="15"/>
        <v/>
      </c>
      <c r="EP3" s="39" t="str">
        <f t="shared" si="15"/>
        <v/>
      </c>
      <c r="EQ3" s="39" t="str">
        <f t="shared" si="15"/>
        <v/>
      </c>
      <c r="ER3" s="39" t="str">
        <f t="shared" si="15"/>
        <v/>
      </c>
      <c r="ES3" s="39" t="str">
        <f t="shared" si="15"/>
        <v/>
      </c>
      <c r="ET3" s="39" t="str">
        <f t="shared" si="15"/>
        <v/>
      </c>
      <c r="EU3" s="39" t="str">
        <f t="shared" si="15"/>
        <v/>
      </c>
    </row>
    <row r="4" spans="1:151" ht="18" customHeight="1" x14ac:dyDescent="0.2">
      <c r="A4" s="7" t="str">
        <f t="shared" ref="A4:A12" si="16">CONCATENATE(J4," ",H4," ",I4)</f>
        <v>U20M 800m Heats</v>
      </c>
      <c r="B4" s="141" t="str">
        <f>'U13-U17-U20 Champs Timescale'!B5</f>
        <v>T02-1</v>
      </c>
      <c r="C4" s="142">
        <f>'U13-U17-U20 Champs Timescale'!C5</f>
        <v>0.44444444444444442</v>
      </c>
      <c r="D4" s="151">
        <f>'U13-U17-U20 Champs Timescale'!D5</f>
        <v>1.3888888888888888E-2</v>
      </c>
      <c r="E4" s="144">
        <f>'U13-U17-U20 Champs Timescale'!E5</f>
        <v>0.48958333333333331</v>
      </c>
      <c r="F4" s="145">
        <f>'U13-U17-U20 Champs Timescale'!F5</f>
        <v>0.50347222222222221</v>
      </c>
      <c r="G4" s="195">
        <f>'U13-U17-U20 Champs Timescale'!G5</f>
        <v>0.50694444444444442</v>
      </c>
      <c r="H4" s="153" t="str">
        <f>'U13-U17-U20 Champs Timescale'!K5</f>
        <v>800m</v>
      </c>
      <c r="I4" s="153" t="str">
        <f>'U13-U17-U20 Champs Timescale'!L5</f>
        <v>Heats</v>
      </c>
      <c r="J4" s="149" t="str">
        <f>'U13-U17-U20 Champs Timescale'!H5</f>
        <v>U20M</v>
      </c>
      <c r="K4" s="147">
        <f>'U13-U17-U20 Champs Timescale'!I5</f>
        <v>8</v>
      </c>
      <c r="L4" s="152" t="str">
        <f>'U13-U17-U20 Champs Timescale'!J5</f>
        <v>2</v>
      </c>
      <c r="M4" s="149">
        <v>7</v>
      </c>
      <c r="N4" s="146">
        <f t="shared" si="4"/>
        <v>6.9444444444444441E-3</v>
      </c>
      <c r="O4" s="146">
        <f t="shared" ref="O4:O12" si="17">E4</f>
        <v>0.48958333333333331</v>
      </c>
      <c r="Q4" s="183">
        <f t="shared" si="5"/>
        <v>0.51388888888888884</v>
      </c>
      <c r="R4" s="68" t="str">
        <f>CONCATENATE($T$2," ",T4)</f>
        <v>U13B 800m Time Trials</v>
      </c>
      <c r="S4" s="69">
        <v>1</v>
      </c>
      <c r="T4" s="78" t="s">
        <v>2322</v>
      </c>
      <c r="U4" s="82">
        <f>IFERROR(VLOOKUP($R4,Junior_Age_Groups_Events,4,FALSE),"")</f>
        <v>1.3888888888888888E-2</v>
      </c>
      <c r="V4" s="64">
        <f>IFERROR(VLOOKUP($R4,Junior_Age_Groups_Events,7,FALSE),"")</f>
        <v>0.63888888888888851</v>
      </c>
      <c r="W4" s="63">
        <f>IFERROR(VLOOKUP($R4,Junior_Age_Groups_Events,17,FALSE),"")</f>
        <v>0.64583333333333293</v>
      </c>
      <c r="X4" s="11">
        <f>IFERROR(VLOOKUP($R4,Junior_Age_Groups_Events,19,FALSE),"")</f>
        <v>1</v>
      </c>
      <c r="Y4" s="42">
        <f>IFERROR(VLOOKUP($R4,Junior_Age_Groups_Events,11,FALSE),"")</f>
        <v>8</v>
      </c>
      <c r="Z4" s="26" t="str">
        <f t="shared" si="6"/>
        <v/>
      </c>
      <c r="AA4" s="12" t="str">
        <f t="shared" si="6"/>
        <v/>
      </c>
      <c r="AB4" s="12" t="str">
        <f t="shared" si="6"/>
        <v/>
      </c>
      <c r="AC4" s="12" t="str">
        <f t="shared" si="6"/>
        <v/>
      </c>
      <c r="AD4" s="12" t="str">
        <f t="shared" si="6"/>
        <v/>
      </c>
      <c r="AE4" s="12" t="str">
        <f t="shared" si="6"/>
        <v/>
      </c>
      <c r="AF4" s="12" t="str">
        <f t="shared" si="6"/>
        <v/>
      </c>
      <c r="AG4" s="12" t="str">
        <f t="shared" si="6"/>
        <v/>
      </c>
      <c r="AH4" s="12" t="str">
        <f t="shared" si="6"/>
        <v/>
      </c>
      <c r="AI4" s="12" t="str">
        <f t="shared" si="6"/>
        <v/>
      </c>
      <c r="AJ4" s="12" t="str">
        <f t="shared" si="7"/>
        <v/>
      </c>
      <c r="AK4" s="12" t="str">
        <f t="shared" si="7"/>
        <v/>
      </c>
      <c r="AL4" s="12" t="str">
        <f t="shared" si="7"/>
        <v/>
      </c>
      <c r="AM4" s="12" t="str">
        <f t="shared" si="7"/>
        <v/>
      </c>
      <c r="AN4" s="12" t="str">
        <f t="shared" si="7"/>
        <v/>
      </c>
      <c r="AO4" s="12" t="str">
        <f t="shared" si="7"/>
        <v/>
      </c>
      <c r="AP4" s="12" t="str">
        <f t="shared" si="7"/>
        <v/>
      </c>
      <c r="AQ4" s="12" t="str">
        <f t="shared" si="7"/>
        <v/>
      </c>
      <c r="AR4" s="12" t="str">
        <f t="shared" si="7"/>
        <v/>
      </c>
      <c r="AS4" s="12" t="str">
        <f t="shared" si="7"/>
        <v/>
      </c>
      <c r="AT4" s="12" t="str">
        <f t="shared" si="8"/>
        <v/>
      </c>
      <c r="AU4" s="12" t="str">
        <f t="shared" si="8"/>
        <v/>
      </c>
      <c r="AV4" s="12" t="str">
        <f t="shared" si="8"/>
        <v/>
      </c>
      <c r="AW4" s="12" t="str">
        <f t="shared" si="8"/>
        <v/>
      </c>
      <c r="AX4" s="12" t="str">
        <f t="shared" si="8"/>
        <v/>
      </c>
      <c r="AY4" s="12" t="str">
        <f t="shared" si="8"/>
        <v/>
      </c>
      <c r="AZ4" s="12" t="str">
        <f t="shared" si="8"/>
        <v/>
      </c>
      <c r="BA4" s="12" t="str">
        <f t="shared" si="8"/>
        <v/>
      </c>
      <c r="BB4" s="12" t="str">
        <f t="shared" si="8"/>
        <v/>
      </c>
      <c r="BC4" s="12" t="str">
        <f t="shared" si="8"/>
        <v/>
      </c>
      <c r="BD4" s="12" t="str">
        <f t="shared" si="9"/>
        <v/>
      </c>
      <c r="BE4" s="12" t="str">
        <f t="shared" si="9"/>
        <v/>
      </c>
      <c r="BF4" s="12" t="str">
        <f t="shared" si="9"/>
        <v/>
      </c>
      <c r="BG4" s="12" t="str">
        <f t="shared" si="9"/>
        <v/>
      </c>
      <c r="BH4" s="12" t="str">
        <f t="shared" si="9"/>
        <v/>
      </c>
      <c r="BI4" s="12" t="str">
        <f t="shared" si="9"/>
        <v/>
      </c>
      <c r="BJ4" s="12" t="str">
        <f t="shared" si="9"/>
        <v/>
      </c>
      <c r="BK4" s="12" t="str">
        <f t="shared" si="9"/>
        <v/>
      </c>
      <c r="BL4" s="12" t="str">
        <f t="shared" si="9"/>
        <v/>
      </c>
      <c r="BM4" s="12" t="str">
        <f t="shared" si="9"/>
        <v/>
      </c>
      <c r="BN4" s="12" t="str">
        <f t="shared" si="10"/>
        <v/>
      </c>
      <c r="BO4" s="12" t="str">
        <f t="shared" si="10"/>
        <v/>
      </c>
      <c r="BP4" s="12" t="str">
        <f t="shared" si="10"/>
        <v/>
      </c>
      <c r="BQ4" s="12" t="str">
        <f t="shared" si="10"/>
        <v/>
      </c>
      <c r="BR4" s="12" t="str">
        <f t="shared" si="10"/>
        <v/>
      </c>
      <c r="BS4" s="12" t="str">
        <f t="shared" si="10"/>
        <v/>
      </c>
      <c r="BT4" s="12" t="str">
        <f t="shared" si="10"/>
        <v/>
      </c>
      <c r="BU4" s="12" t="str">
        <f t="shared" si="10"/>
        <v/>
      </c>
      <c r="BV4" s="12" t="str">
        <f t="shared" si="10"/>
        <v/>
      </c>
      <c r="BW4" s="12" t="str">
        <f t="shared" si="10"/>
        <v/>
      </c>
      <c r="BX4" s="12" t="str">
        <f t="shared" si="11"/>
        <v/>
      </c>
      <c r="BY4" s="12" t="str">
        <f t="shared" si="11"/>
        <v/>
      </c>
      <c r="BZ4" s="12" t="str">
        <f t="shared" si="11"/>
        <v/>
      </c>
      <c r="CA4" s="12" t="str">
        <f t="shared" si="11"/>
        <v/>
      </c>
      <c r="CB4" s="12" t="str">
        <f t="shared" si="11"/>
        <v/>
      </c>
      <c r="CC4" s="12" t="str">
        <f t="shared" si="11"/>
        <v/>
      </c>
      <c r="CD4" s="12" t="str">
        <f t="shared" si="11"/>
        <v/>
      </c>
      <c r="CE4" s="12" t="str">
        <f t="shared" si="11"/>
        <v/>
      </c>
      <c r="CF4" s="12">
        <f t="shared" si="11"/>
        <v>1</v>
      </c>
      <c r="CG4" s="12">
        <f t="shared" si="11"/>
        <v>1</v>
      </c>
      <c r="CH4" s="12" t="str">
        <f t="shared" si="12"/>
        <v/>
      </c>
      <c r="CI4" s="12" t="str">
        <f t="shared" si="12"/>
        <v/>
      </c>
      <c r="CJ4" s="12" t="str">
        <f t="shared" si="12"/>
        <v/>
      </c>
      <c r="CK4" s="12" t="str">
        <f t="shared" si="12"/>
        <v/>
      </c>
      <c r="CL4" s="12" t="str">
        <f t="shared" si="12"/>
        <v/>
      </c>
      <c r="CM4" s="12" t="str">
        <f t="shared" si="12"/>
        <v/>
      </c>
      <c r="CN4" s="12" t="str">
        <f t="shared" si="12"/>
        <v/>
      </c>
      <c r="CO4" s="12" t="str">
        <f t="shared" si="12"/>
        <v/>
      </c>
      <c r="CP4" s="12" t="str">
        <f t="shared" si="12"/>
        <v/>
      </c>
      <c r="CQ4" s="12" t="str">
        <f t="shared" si="12"/>
        <v/>
      </c>
      <c r="CR4" s="12" t="str">
        <f t="shared" si="12"/>
        <v/>
      </c>
      <c r="CS4" s="12" t="str">
        <f t="shared" si="12"/>
        <v/>
      </c>
      <c r="CT4" s="12" t="str">
        <f t="shared" si="12"/>
        <v/>
      </c>
      <c r="CU4" s="12" t="str">
        <f t="shared" si="12"/>
        <v/>
      </c>
      <c r="CV4" s="12" t="str">
        <f t="shared" si="13"/>
        <v/>
      </c>
      <c r="CW4" s="12" t="str">
        <f t="shared" si="13"/>
        <v/>
      </c>
      <c r="CX4" s="12" t="str">
        <f t="shared" si="13"/>
        <v/>
      </c>
      <c r="CY4" s="12" t="str">
        <f t="shared" si="13"/>
        <v/>
      </c>
      <c r="CZ4" s="12" t="str">
        <f t="shared" si="13"/>
        <v/>
      </c>
      <c r="DA4" s="12" t="str">
        <f t="shared" si="13"/>
        <v/>
      </c>
      <c r="DB4" s="12" t="str">
        <f t="shared" si="13"/>
        <v/>
      </c>
      <c r="DC4" s="12" t="str">
        <f t="shared" si="13"/>
        <v/>
      </c>
      <c r="DD4" s="12" t="str">
        <f t="shared" si="13"/>
        <v/>
      </c>
      <c r="DE4" s="12" t="str">
        <f t="shared" si="13"/>
        <v/>
      </c>
      <c r="DF4" s="12" t="str">
        <f t="shared" si="13"/>
        <v/>
      </c>
      <c r="DG4" s="12" t="str">
        <f t="shared" si="14"/>
        <v/>
      </c>
      <c r="DH4" s="12" t="str">
        <f t="shared" si="14"/>
        <v/>
      </c>
      <c r="DI4" s="12" t="str">
        <f t="shared" si="14"/>
        <v/>
      </c>
      <c r="DJ4" s="12" t="str">
        <f t="shared" si="14"/>
        <v/>
      </c>
      <c r="DK4" s="12" t="str">
        <f t="shared" si="14"/>
        <v/>
      </c>
      <c r="DL4" s="12" t="str">
        <f t="shared" si="14"/>
        <v/>
      </c>
      <c r="DM4" s="12" t="str">
        <f t="shared" si="14"/>
        <v/>
      </c>
      <c r="DN4" s="12" t="str">
        <f t="shared" si="14"/>
        <v/>
      </c>
      <c r="DO4" s="12" t="str">
        <f t="shared" si="14"/>
        <v/>
      </c>
      <c r="DP4" s="12" t="str">
        <f t="shared" si="14"/>
        <v/>
      </c>
      <c r="DQ4" s="12" t="str">
        <f t="shared" si="14"/>
        <v/>
      </c>
      <c r="DR4" s="12" t="str">
        <f t="shared" si="14"/>
        <v/>
      </c>
      <c r="DS4" s="12" t="str">
        <f t="shared" si="14"/>
        <v/>
      </c>
      <c r="DT4" s="12" t="str">
        <f t="shared" si="14"/>
        <v/>
      </c>
      <c r="DU4" s="12" t="str">
        <f t="shared" si="14"/>
        <v/>
      </c>
      <c r="DV4" s="12" t="str">
        <f t="shared" si="14"/>
        <v/>
      </c>
      <c r="DW4" s="12" t="str">
        <f t="shared" si="14"/>
        <v/>
      </c>
      <c r="DX4" s="12" t="str">
        <f t="shared" si="14"/>
        <v/>
      </c>
      <c r="DY4" s="12" t="str">
        <f t="shared" si="14"/>
        <v/>
      </c>
      <c r="DZ4" s="12" t="str">
        <f t="shared" si="14"/>
        <v/>
      </c>
      <c r="EA4" s="12" t="str">
        <f t="shared" si="14"/>
        <v/>
      </c>
      <c r="EB4" s="12" t="str">
        <f t="shared" si="14"/>
        <v/>
      </c>
      <c r="EC4" s="12" t="str">
        <f t="shared" si="14"/>
        <v/>
      </c>
      <c r="ED4" s="12" t="str">
        <f t="shared" si="14"/>
        <v/>
      </c>
      <c r="EE4" s="12" t="str">
        <f t="shared" si="14"/>
        <v/>
      </c>
      <c r="EF4" s="12" t="str">
        <f t="shared" si="14"/>
        <v/>
      </c>
      <c r="EG4" s="12" t="str">
        <f t="shared" si="14"/>
        <v/>
      </c>
      <c r="EH4" s="12" t="str">
        <f t="shared" si="14"/>
        <v/>
      </c>
      <c r="EI4" s="12" t="str">
        <f t="shared" si="14"/>
        <v/>
      </c>
      <c r="EJ4" s="12" t="str">
        <f t="shared" si="15"/>
        <v/>
      </c>
      <c r="EK4" s="12" t="str">
        <f t="shared" si="15"/>
        <v/>
      </c>
      <c r="EL4" s="12" t="str">
        <f t="shared" si="15"/>
        <v/>
      </c>
      <c r="EM4" s="12" t="str">
        <f t="shared" si="15"/>
        <v/>
      </c>
      <c r="EN4" s="12" t="str">
        <f t="shared" si="15"/>
        <v/>
      </c>
      <c r="EO4" s="12" t="str">
        <f t="shared" si="15"/>
        <v/>
      </c>
      <c r="EP4" s="12" t="str">
        <f t="shared" si="15"/>
        <v/>
      </c>
      <c r="EQ4" s="12" t="str">
        <f t="shared" si="15"/>
        <v/>
      </c>
      <c r="ER4" s="12" t="str">
        <f t="shared" si="15"/>
        <v/>
      </c>
      <c r="ES4" s="12" t="str">
        <f t="shared" si="15"/>
        <v/>
      </c>
      <c r="ET4" s="12" t="str">
        <f t="shared" si="15"/>
        <v/>
      </c>
      <c r="EU4" s="12" t="str">
        <f t="shared" si="15"/>
        <v/>
      </c>
    </row>
    <row r="5" spans="1:151" ht="18" customHeight="1" x14ac:dyDescent="0.2">
      <c r="A5" s="7" t="str">
        <f t="shared" si="16"/>
        <v>U17W 800m Heats</v>
      </c>
      <c r="B5" s="141" t="str">
        <f>'U13-U17-U20 Champs Timescale'!B6</f>
        <v>T03-1</v>
      </c>
      <c r="C5" s="142">
        <f>'U13-U17-U20 Champs Timescale'!C6</f>
        <v>0.45138888888888884</v>
      </c>
      <c r="D5" s="151">
        <f>'U13-U17-U20 Champs Timescale'!D6</f>
        <v>1.3888888888888888E-2</v>
      </c>
      <c r="E5" s="144">
        <f>'U13-U17-U20 Champs Timescale'!E6</f>
        <v>0.49652777777777773</v>
      </c>
      <c r="F5" s="145">
        <f>'U13-U17-U20 Champs Timescale'!F6</f>
        <v>0.51041666666666663</v>
      </c>
      <c r="G5" s="195">
        <f>'U13-U17-U20 Champs Timescale'!G6</f>
        <v>0.51388888888888884</v>
      </c>
      <c r="H5" s="153" t="str">
        <f>'U13-U17-U20 Champs Timescale'!K6</f>
        <v>800m</v>
      </c>
      <c r="I5" s="153" t="str">
        <f>'U13-U17-U20 Champs Timescale'!L6</f>
        <v>Heats</v>
      </c>
      <c r="J5" s="149" t="str">
        <f>'U13-U17-U20 Champs Timescale'!H6</f>
        <v>U17W</v>
      </c>
      <c r="K5" s="147">
        <f>'U13-U17-U20 Champs Timescale'!I6</f>
        <v>10</v>
      </c>
      <c r="L5" s="152" t="str">
        <f>'U13-U17-U20 Champs Timescale'!J6</f>
        <v>2</v>
      </c>
      <c r="M5" s="149">
        <v>8</v>
      </c>
      <c r="N5" s="146">
        <f t="shared" si="4"/>
        <v>6.9444444444444441E-3</v>
      </c>
      <c r="O5" s="146">
        <f t="shared" si="17"/>
        <v>0.49652777777777773</v>
      </c>
      <c r="Q5" s="183">
        <f t="shared" si="5"/>
        <v>0.52083333333333326</v>
      </c>
      <c r="R5" s="475" t="str">
        <f>CONCATENATE($T$64," ",T5)</f>
        <v>U13B 200m Final</v>
      </c>
      <c r="S5" s="475">
        <v>1</v>
      </c>
      <c r="T5" s="476" t="s">
        <v>99</v>
      </c>
      <c r="U5" s="477">
        <f>IFERROR(VLOOKUP($R5,Junior_Age_Groups_Events,4,FALSE),"")</f>
        <v>1.3888888888888888E-2</v>
      </c>
      <c r="V5" s="145">
        <f>IFERROR(VLOOKUP($R5,Junior_Age_Groups_Events,7,FALSE),"")</f>
        <v>0.66666666666666619</v>
      </c>
      <c r="W5" s="144">
        <f>IFERROR(VLOOKUP($R5,Junior_Age_Groups_Events,17,FALSE),"")</f>
        <v>0.6701388888888884</v>
      </c>
      <c r="X5" s="478">
        <f>IFERROR(VLOOKUP($R5,Junior_Age_Groups_Events,19,FALSE),"")</f>
        <v>1</v>
      </c>
      <c r="Y5" s="479">
        <f>IFERROR(VLOOKUP($R5,Junior_Age_Groups_Events,11,FALSE),"")</f>
        <v>4</v>
      </c>
      <c r="Z5" s="26" t="str">
        <f t="shared" si="6"/>
        <v/>
      </c>
      <c r="AA5" s="12" t="str">
        <f t="shared" si="6"/>
        <v/>
      </c>
      <c r="AB5" s="12" t="str">
        <f t="shared" si="6"/>
        <v/>
      </c>
      <c r="AC5" s="12" t="str">
        <f t="shared" si="6"/>
        <v/>
      </c>
      <c r="AD5" s="12" t="str">
        <f t="shared" si="6"/>
        <v/>
      </c>
      <c r="AE5" s="12" t="str">
        <f t="shared" si="6"/>
        <v/>
      </c>
      <c r="AF5" s="12" t="str">
        <f t="shared" si="6"/>
        <v/>
      </c>
      <c r="AG5" s="12" t="str">
        <f t="shared" si="6"/>
        <v/>
      </c>
      <c r="AH5" s="12" t="str">
        <f t="shared" si="6"/>
        <v/>
      </c>
      <c r="AI5" s="12" t="str">
        <f t="shared" si="6"/>
        <v/>
      </c>
      <c r="AJ5" s="12" t="str">
        <f t="shared" si="7"/>
        <v/>
      </c>
      <c r="AK5" s="12" t="str">
        <f t="shared" si="7"/>
        <v/>
      </c>
      <c r="AL5" s="12" t="str">
        <f t="shared" si="7"/>
        <v/>
      </c>
      <c r="AM5" s="12" t="str">
        <f t="shared" si="7"/>
        <v/>
      </c>
      <c r="AN5" s="12" t="str">
        <f t="shared" si="7"/>
        <v/>
      </c>
      <c r="AO5" s="12" t="str">
        <f t="shared" si="7"/>
        <v/>
      </c>
      <c r="AP5" s="12" t="str">
        <f t="shared" si="7"/>
        <v/>
      </c>
      <c r="AQ5" s="12" t="str">
        <f t="shared" si="7"/>
        <v/>
      </c>
      <c r="AR5" s="12" t="str">
        <f t="shared" si="7"/>
        <v/>
      </c>
      <c r="AS5" s="12" t="str">
        <f t="shared" si="7"/>
        <v/>
      </c>
      <c r="AT5" s="12" t="str">
        <f t="shared" si="8"/>
        <v/>
      </c>
      <c r="AU5" s="12" t="str">
        <f t="shared" si="8"/>
        <v/>
      </c>
      <c r="AV5" s="12" t="str">
        <f t="shared" si="8"/>
        <v/>
      </c>
      <c r="AW5" s="12" t="str">
        <f t="shared" si="8"/>
        <v/>
      </c>
      <c r="AX5" s="12" t="str">
        <f t="shared" si="8"/>
        <v/>
      </c>
      <c r="AY5" s="12" t="str">
        <f t="shared" si="8"/>
        <v/>
      </c>
      <c r="AZ5" s="12" t="str">
        <f t="shared" si="8"/>
        <v/>
      </c>
      <c r="BA5" s="12" t="str">
        <f t="shared" si="8"/>
        <v/>
      </c>
      <c r="BB5" s="12" t="str">
        <f t="shared" si="8"/>
        <v/>
      </c>
      <c r="BC5" s="12" t="str">
        <f t="shared" si="8"/>
        <v/>
      </c>
      <c r="BD5" s="12" t="str">
        <f t="shared" si="9"/>
        <v/>
      </c>
      <c r="BE5" s="12" t="str">
        <f t="shared" si="9"/>
        <v/>
      </c>
      <c r="BF5" s="12" t="str">
        <f t="shared" si="9"/>
        <v/>
      </c>
      <c r="BG5" s="12" t="str">
        <f t="shared" si="9"/>
        <v/>
      </c>
      <c r="BH5" s="12" t="str">
        <f t="shared" si="9"/>
        <v/>
      </c>
      <c r="BI5" s="12" t="str">
        <f t="shared" si="9"/>
        <v/>
      </c>
      <c r="BJ5" s="12" t="str">
        <f t="shared" si="9"/>
        <v/>
      </c>
      <c r="BK5" s="12" t="str">
        <f t="shared" si="9"/>
        <v/>
      </c>
      <c r="BL5" s="12" t="str">
        <f t="shared" si="9"/>
        <v/>
      </c>
      <c r="BM5" s="12" t="str">
        <f t="shared" si="9"/>
        <v/>
      </c>
      <c r="BN5" s="12" t="str">
        <f t="shared" si="10"/>
        <v/>
      </c>
      <c r="BO5" s="12" t="str">
        <f t="shared" si="10"/>
        <v/>
      </c>
      <c r="BP5" s="12" t="str">
        <f t="shared" si="10"/>
        <v/>
      </c>
      <c r="BQ5" s="12" t="str">
        <f t="shared" si="10"/>
        <v/>
      </c>
      <c r="BR5" s="12" t="str">
        <f t="shared" si="10"/>
        <v/>
      </c>
      <c r="BS5" s="12" t="str">
        <f t="shared" si="10"/>
        <v/>
      </c>
      <c r="BT5" s="12" t="str">
        <f t="shared" si="10"/>
        <v/>
      </c>
      <c r="BU5" s="12" t="str">
        <f t="shared" si="10"/>
        <v/>
      </c>
      <c r="BV5" s="12" t="str">
        <f t="shared" si="10"/>
        <v/>
      </c>
      <c r="BW5" s="12" t="str">
        <f t="shared" si="10"/>
        <v/>
      </c>
      <c r="BX5" s="12" t="str">
        <f t="shared" si="11"/>
        <v/>
      </c>
      <c r="BY5" s="12" t="str">
        <f t="shared" si="11"/>
        <v/>
      </c>
      <c r="BZ5" s="12" t="str">
        <f t="shared" si="11"/>
        <v/>
      </c>
      <c r="CA5" s="12" t="str">
        <f t="shared" si="11"/>
        <v/>
      </c>
      <c r="CB5" s="12" t="str">
        <f t="shared" si="11"/>
        <v/>
      </c>
      <c r="CC5" s="12" t="str">
        <f t="shared" si="11"/>
        <v/>
      </c>
      <c r="CD5" s="12" t="str">
        <f t="shared" si="11"/>
        <v/>
      </c>
      <c r="CE5" s="12" t="str">
        <f t="shared" si="11"/>
        <v/>
      </c>
      <c r="CF5" s="12" t="str">
        <f t="shared" si="11"/>
        <v/>
      </c>
      <c r="CG5" s="12" t="str">
        <f t="shared" si="11"/>
        <v/>
      </c>
      <c r="CH5" s="12" t="str">
        <f t="shared" si="12"/>
        <v/>
      </c>
      <c r="CI5" s="12" t="str">
        <f t="shared" si="12"/>
        <v/>
      </c>
      <c r="CJ5" s="12" t="str">
        <f t="shared" si="12"/>
        <v/>
      </c>
      <c r="CK5" s="12" t="str">
        <f t="shared" si="12"/>
        <v/>
      </c>
      <c r="CL5" s="12" t="str">
        <f t="shared" si="12"/>
        <v/>
      </c>
      <c r="CM5" s="12">
        <f t="shared" si="12"/>
        <v>1</v>
      </c>
      <c r="CN5" s="12">
        <f t="shared" si="12"/>
        <v>1</v>
      </c>
      <c r="CO5" s="12" t="str">
        <f t="shared" si="12"/>
        <v/>
      </c>
      <c r="CP5" s="12" t="str">
        <f t="shared" si="12"/>
        <v/>
      </c>
      <c r="CQ5" s="12" t="str">
        <f t="shared" si="12"/>
        <v/>
      </c>
      <c r="CR5" s="12" t="str">
        <f t="shared" si="12"/>
        <v/>
      </c>
      <c r="CS5" s="12" t="str">
        <f t="shared" si="12"/>
        <v/>
      </c>
      <c r="CT5" s="12" t="str">
        <f t="shared" si="12"/>
        <v/>
      </c>
      <c r="CU5" s="12" t="str">
        <f t="shared" si="12"/>
        <v/>
      </c>
      <c r="CV5" s="12" t="str">
        <f t="shared" si="13"/>
        <v/>
      </c>
      <c r="CW5" s="12" t="str">
        <f t="shared" si="13"/>
        <v/>
      </c>
      <c r="CX5" s="12" t="str">
        <f t="shared" si="13"/>
        <v/>
      </c>
      <c r="CY5" s="12" t="str">
        <f t="shared" si="13"/>
        <v/>
      </c>
      <c r="CZ5" s="12" t="str">
        <f t="shared" si="13"/>
        <v/>
      </c>
      <c r="DA5" s="12" t="str">
        <f t="shared" si="13"/>
        <v/>
      </c>
      <c r="DB5" s="12" t="str">
        <f t="shared" si="13"/>
        <v/>
      </c>
      <c r="DC5" s="12" t="str">
        <f t="shared" si="13"/>
        <v/>
      </c>
      <c r="DD5" s="12" t="str">
        <f t="shared" si="13"/>
        <v/>
      </c>
      <c r="DE5" s="12" t="str">
        <f t="shared" si="13"/>
        <v/>
      </c>
      <c r="DF5" s="12" t="str">
        <f t="shared" si="13"/>
        <v/>
      </c>
      <c r="DG5" s="12" t="str">
        <f t="shared" si="14"/>
        <v/>
      </c>
      <c r="DH5" s="12" t="str">
        <f t="shared" si="14"/>
        <v/>
      </c>
      <c r="DI5" s="12" t="str">
        <f t="shared" si="14"/>
        <v/>
      </c>
      <c r="DJ5" s="12" t="str">
        <f t="shared" si="14"/>
        <v/>
      </c>
      <c r="DK5" s="12" t="str">
        <f t="shared" si="14"/>
        <v/>
      </c>
      <c r="DL5" s="12" t="str">
        <f t="shared" si="14"/>
        <v/>
      </c>
      <c r="DM5" s="12" t="str">
        <f t="shared" si="14"/>
        <v/>
      </c>
      <c r="DN5" s="12" t="str">
        <f t="shared" si="14"/>
        <v/>
      </c>
      <c r="DO5" s="12" t="str">
        <f t="shared" si="14"/>
        <v/>
      </c>
      <c r="DP5" s="12" t="str">
        <f t="shared" si="14"/>
        <v/>
      </c>
      <c r="DQ5" s="12" t="str">
        <f t="shared" si="14"/>
        <v/>
      </c>
      <c r="DR5" s="12" t="str">
        <f t="shared" si="14"/>
        <v/>
      </c>
      <c r="DS5" s="12" t="str">
        <f t="shared" si="14"/>
        <v/>
      </c>
      <c r="DT5" s="12" t="str">
        <f t="shared" si="14"/>
        <v/>
      </c>
      <c r="DU5" s="12" t="str">
        <f t="shared" si="14"/>
        <v/>
      </c>
      <c r="DV5" s="12" t="str">
        <f t="shared" si="14"/>
        <v/>
      </c>
      <c r="DW5" s="12" t="str">
        <f t="shared" si="14"/>
        <v/>
      </c>
      <c r="DX5" s="12" t="str">
        <f t="shared" si="14"/>
        <v/>
      </c>
      <c r="DY5" s="12" t="str">
        <f t="shared" si="14"/>
        <v/>
      </c>
      <c r="DZ5" s="12" t="str">
        <f t="shared" si="14"/>
        <v/>
      </c>
      <c r="EA5" s="12" t="str">
        <f t="shared" si="14"/>
        <v/>
      </c>
      <c r="EB5" s="12" t="str">
        <f t="shared" si="14"/>
        <v/>
      </c>
      <c r="EC5" s="12" t="str">
        <f t="shared" si="14"/>
        <v/>
      </c>
      <c r="ED5" s="12" t="str">
        <f t="shared" si="14"/>
        <v/>
      </c>
      <c r="EE5" s="12" t="str">
        <f t="shared" si="14"/>
        <v/>
      </c>
      <c r="EF5" s="12" t="str">
        <f t="shared" si="14"/>
        <v/>
      </c>
      <c r="EG5" s="12" t="str">
        <f t="shared" si="14"/>
        <v/>
      </c>
      <c r="EH5" s="12" t="str">
        <f t="shared" si="14"/>
        <v/>
      </c>
      <c r="EI5" s="12" t="str">
        <f t="shared" si="14"/>
        <v/>
      </c>
      <c r="EJ5" s="12" t="str">
        <f t="shared" si="15"/>
        <v/>
      </c>
      <c r="EK5" s="12" t="str">
        <f t="shared" si="15"/>
        <v/>
      </c>
      <c r="EL5" s="12" t="str">
        <f t="shared" si="15"/>
        <v/>
      </c>
      <c r="EM5" s="12" t="str">
        <f t="shared" si="15"/>
        <v/>
      </c>
      <c r="EN5" s="12" t="str">
        <f t="shared" si="15"/>
        <v/>
      </c>
      <c r="EO5" s="12" t="str">
        <f t="shared" si="15"/>
        <v/>
      </c>
      <c r="EP5" s="12" t="str">
        <f t="shared" si="15"/>
        <v/>
      </c>
      <c r="EQ5" s="12" t="str">
        <f t="shared" si="15"/>
        <v/>
      </c>
      <c r="ER5" s="12" t="str">
        <f t="shared" si="15"/>
        <v/>
      </c>
      <c r="ES5" s="12" t="str">
        <f t="shared" si="15"/>
        <v/>
      </c>
      <c r="ET5" s="12" t="str">
        <f t="shared" si="15"/>
        <v/>
      </c>
      <c r="EU5" s="12" t="str">
        <f t="shared" si="15"/>
        <v/>
      </c>
    </row>
    <row r="6" spans="1:151" ht="18" customHeight="1" x14ac:dyDescent="0.2">
      <c r="A6" s="7" t="str">
        <f t="shared" si="16"/>
        <v>U17W 200m Heats</v>
      </c>
      <c r="B6" s="141" t="str">
        <f>'U13-U17-U20 Champs Timescale'!B7</f>
        <v>T04-1</v>
      </c>
      <c r="C6" s="142">
        <f>'U13-U17-U20 Champs Timescale'!C7</f>
        <v>0.46527777777777768</v>
      </c>
      <c r="D6" s="151">
        <f>'U13-U17-U20 Champs Timescale'!D7</f>
        <v>1.3888888888888888E-2</v>
      </c>
      <c r="E6" s="144">
        <f>'U13-U17-U20 Champs Timescale'!E7</f>
        <v>0.51041666666666663</v>
      </c>
      <c r="F6" s="145">
        <f>'U13-U17-U20 Champs Timescale'!F7</f>
        <v>0.52430555555555547</v>
      </c>
      <c r="G6" s="195">
        <f>'U13-U17-U20 Champs Timescale'!G7</f>
        <v>0.52777777777777768</v>
      </c>
      <c r="H6" s="153" t="str">
        <f>'U13-U17-U20 Champs Timescale'!K7</f>
        <v>200m</v>
      </c>
      <c r="I6" s="153" t="str">
        <f>'U13-U17-U20 Champs Timescale'!L7</f>
        <v>Heats</v>
      </c>
      <c r="J6" s="149" t="str">
        <f>'U13-U17-U20 Champs Timescale'!H7</f>
        <v>U17W</v>
      </c>
      <c r="K6" s="147">
        <f>'U13-U17-U20 Champs Timescale'!I7</f>
        <v>23</v>
      </c>
      <c r="L6" s="152" t="str">
        <f>'U13-U17-U20 Champs Timescale'!J7</f>
        <v>6</v>
      </c>
      <c r="M6" s="149">
        <v>9</v>
      </c>
      <c r="N6" s="146">
        <f t="shared" si="4"/>
        <v>2.0833333333333332E-2</v>
      </c>
      <c r="O6" s="146">
        <f t="shared" si="17"/>
        <v>0.51041666666666663</v>
      </c>
      <c r="Q6" s="183">
        <f t="shared" si="5"/>
        <v>0.54861111111111105</v>
      </c>
      <c r="R6" s="475" t="s">
        <v>1898</v>
      </c>
      <c r="S6" s="475">
        <v>1</v>
      </c>
      <c r="T6" s="480" t="s">
        <v>85</v>
      </c>
      <c r="U6" s="477">
        <f>IFERROR(VLOOKUP($R6,Junior_Age_Groups_Events,4,FALSE),"")</f>
        <v>1.7361111111111112E-2</v>
      </c>
      <c r="V6" s="145">
        <f>IFERROR(VLOOKUP($R6,Junior_Age_Groups_Events,7,FALSE),"")</f>
        <v>0.5625</v>
      </c>
      <c r="W6" s="144">
        <f>IFERROR(VLOOKUP($R6,Junior_Age_Groups_Events,17,FALSE),"")</f>
        <v>0.5625</v>
      </c>
      <c r="X6" s="478">
        <f>IFERROR(VLOOKUP($R6,Junior_Age_Groups_Events,19,FALSE),"")</f>
        <v>1</v>
      </c>
      <c r="Y6" s="479">
        <f>IFERROR(VLOOKUP($R6,Junior_Age_Groups_Events,11,FALSE),"")</f>
        <v>2</v>
      </c>
      <c r="Z6" s="26" t="str">
        <f t="shared" si="6"/>
        <v/>
      </c>
      <c r="AA6" s="12" t="str">
        <f t="shared" si="6"/>
        <v/>
      </c>
      <c r="AB6" s="12" t="str">
        <f t="shared" si="6"/>
        <v/>
      </c>
      <c r="AC6" s="12" t="str">
        <f t="shared" si="6"/>
        <v/>
      </c>
      <c r="AD6" s="12" t="str">
        <f t="shared" si="6"/>
        <v/>
      </c>
      <c r="AE6" s="12" t="str">
        <f t="shared" si="6"/>
        <v/>
      </c>
      <c r="AF6" s="12" t="str">
        <f t="shared" si="6"/>
        <v/>
      </c>
      <c r="AG6" s="12" t="str">
        <f t="shared" si="6"/>
        <v/>
      </c>
      <c r="AH6" s="12" t="str">
        <f t="shared" si="6"/>
        <v/>
      </c>
      <c r="AI6" s="12" t="str">
        <f t="shared" si="6"/>
        <v/>
      </c>
      <c r="AJ6" s="12" t="str">
        <f t="shared" si="7"/>
        <v/>
      </c>
      <c r="AK6" s="12" t="str">
        <f t="shared" si="7"/>
        <v/>
      </c>
      <c r="AL6" s="12" t="str">
        <f t="shared" si="7"/>
        <v/>
      </c>
      <c r="AM6" s="12" t="str">
        <f t="shared" si="7"/>
        <v/>
      </c>
      <c r="AN6" s="12" t="str">
        <f t="shared" si="7"/>
        <v/>
      </c>
      <c r="AO6" s="12" t="str">
        <f t="shared" si="7"/>
        <v/>
      </c>
      <c r="AP6" s="12" t="str">
        <f t="shared" si="7"/>
        <v/>
      </c>
      <c r="AQ6" s="12" t="str">
        <f t="shared" si="7"/>
        <v/>
      </c>
      <c r="AR6" s="12" t="str">
        <f t="shared" si="7"/>
        <v/>
      </c>
      <c r="AS6" s="12" t="str">
        <f t="shared" si="7"/>
        <v/>
      </c>
      <c r="AT6" s="12" t="str">
        <f t="shared" si="8"/>
        <v/>
      </c>
      <c r="AU6" s="12" t="str">
        <f t="shared" si="8"/>
        <v/>
      </c>
      <c r="AV6" s="12" t="str">
        <f t="shared" si="8"/>
        <v/>
      </c>
      <c r="AW6" s="12" t="str">
        <f t="shared" si="8"/>
        <v/>
      </c>
      <c r="AX6" s="12" t="str">
        <f t="shared" si="8"/>
        <v/>
      </c>
      <c r="AY6" s="12" t="str">
        <f t="shared" si="8"/>
        <v/>
      </c>
      <c r="AZ6" s="12" t="str">
        <f t="shared" si="8"/>
        <v/>
      </c>
      <c r="BA6" s="12" t="str">
        <f t="shared" si="8"/>
        <v/>
      </c>
      <c r="BB6" s="12" t="str">
        <f t="shared" si="8"/>
        <v/>
      </c>
      <c r="BC6" s="12" t="str">
        <f t="shared" si="8"/>
        <v/>
      </c>
      <c r="BD6" s="12" t="str">
        <f t="shared" si="9"/>
        <v/>
      </c>
      <c r="BE6" s="12" t="str">
        <f t="shared" si="9"/>
        <v/>
      </c>
      <c r="BF6" s="12" t="str">
        <f t="shared" si="9"/>
        <v/>
      </c>
      <c r="BG6" s="12" t="str">
        <f t="shared" si="9"/>
        <v/>
      </c>
      <c r="BH6" s="12" t="str">
        <f t="shared" si="9"/>
        <v/>
      </c>
      <c r="BI6" s="12">
        <f t="shared" si="9"/>
        <v>1</v>
      </c>
      <c r="BJ6" s="12" t="str">
        <f t="shared" si="9"/>
        <v/>
      </c>
      <c r="BK6" s="12" t="str">
        <f t="shared" si="9"/>
        <v/>
      </c>
      <c r="BL6" s="12" t="str">
        <f t="shared" si="9"/>
        <v/>
      </c>
      <c r="BM6" s="12" t="str">
        <f t="shared" si="9"/>
        <v/>
      </c>
      <c r="BN6" s="12" t="str">
        <f t="shared" si="10"/>
        <v/>
      </c>
      <c r="BO6" s="12" t="str">
        <f t="shared" si="10"/>
        <v/>
      </c>
      <c r="BP6" s="12" t="str">
        <f t="shared" si="10"/>
        <v/>
      </c>
      <c r="BQ6" s="12" t="str">
        <f t="shared" si="10"/>
        <v/>
      </c>
      <c r="BR6" s="12" t="str">
        <f t="shared" si="10"/>
        <v/>
      </c>
      <c r="BS6" s="12" t="str">
        <f t="shared" si="10"/>
        <v/>
      </c>
      <c r="BT6" s="12" t="str">
        <f t="shared" si="10"/>
        <v/>
      </c>
      <c r="BU6" s="12" t="str">
        <f t="shared" si="10"/>
        <v/>
      </c>
      <c r="BV6" s="12" t="str">
        <f t="shared" si="10"/>
        <v/>
      </c>
      <c r="BW6" s="12" t="str">
        <f t="shared" si="10"/>
        <v/>
      </c>
      <c r="BX6" s="12" t="str">
        <f t="shared" si="11"/>
        <v/>
      </c>
      <c r="BY6" s="12" t="str">
        <f t="shared" si="11"/>
        <v/>
      </c>
      <c r="BZ6" s="12" t="str">
        <f t="shared" si="11"/>
        <v/>
      </c>
      <c r="CA6" s="12" t="str">
        <f t="shared" si="11"/>
        <v/>
      </c>
      <c r="CB6" s="12" t="str">
        <f t="shared" si="11"/>
        <v/>
      </c>
      <c r="CC6" s="12" t="str">
        <f t="shared" si="11"/>
        <v/>
      </c>
      <c r="CD6" s="12" t="str">
        <f t="shared" si="11"/>
        <v/>
      </c>
      <c r="CE6" s="12" t="str">
        <f t="shared" si="11"/>
        <v/>
      </c>
      <c r="CF6" s="12" t="str">
        <f t="shared" si="11"/>
        <v/>
      </c>
      <c r="CG6" s="12" t="str">
        <f t="shared" si="11"/>
        <v/>
      </c>
      <c r="CH6" s="12" t="str">
        <f t="shared" si="12"/>
        <v/>
      </c>
      <c r="CI6" s="12" t="str">
        <f t="shared" si="12"/>
        <v/>
      </c>
      <c r="CJ6" s="12" t="str">
        <f t="shared" si="12"/>
        <v/>
      </c>
      <c r="CK6" s="12" t="str">
        <f t="shared" si="12"/>
        <v/>
      </c>
      <c r="CL6" s="12" t="str">
        <f t="shared" si="12"/>
        <v/>
      </c>
      <c r="CM6" s="12" t="str">
        <f t="shared" si="12"/>
        <v/>
      </c>
      <c r="CN6" s="12" t="str">
        <f t="shared" si="12"/>
        <v/>
      </c>
      <c r="CO6" s="12" t="str">
        <f t="shared" si="12"/>
        <v/>
      </c>
      <c r="CP6" s="12" t="str">
        <f t="shared" si="12"/>
        <v/>
      </c>
      <c r="CQ6" s="12" t="str">
        <f t="shared" si="12"/>
        <v/>
      </c>
      <c r="CR6" s="12" t="str">
        <f t="shared" si="12"/>
        <v/>
      </c>
      <c r="CS6" s="12" t="str">
        <f t="shared" si="12"/>
        <v/>
      </c>
      <c r="CT6" s="12" t="str">
        <f t="shared" si="12"/>
        <v/>
      </c>
      <c r="CU6" s="12" t="str">
        <f t="shared" si="12"/>
        <v/>
      </c>
      <c r="CV6" s="12" t="str">
        <f t="shared" si="13"/>
        <v/>
      </c>
      <c r="CW6" s="12" t="str">
        <f t="shared" si="13"/>
        <v/>
      </c>
      <c r="CX6" s="12" t="str">
        <f t="shared" si="13"/>
        <v/>
      </c>
      <c r="CY6" s="12" t="str">
        <f t="shared" si="13"/>
        <v/>
      </c>
      <c r="CZ6" s="12" t="str">
        <f t="shared" si="13"/>
        <v/>
      </c>
      <c r="DA6" s="12" t="str">
        <f t="shared" si="13"/>
        <v/>
      </c>
      <c r="DB6" s="12" t="str">
        <f t="shared" si="13"/>
        <v/>
      </c>
      <c r="DC6" s="12" t="str">
        <f t="shared" si="13"/>
        <v/>
      </c>
      <c r="DD6" s="12" t="str">
        <f t="shared" si="13"/>
        <v/>
      </c>
      <c r="DE6" s="12" t="str">
        <f t="shared" si="13"/>
        <v/>
      </c>
      <c r="DF6" s="12" t="str">
        <f t="shared" si="13"/>
        <v/>
      </c>
      <c r="DG6" s="12" t="str">
        <f t="shared" si="14"/>
        <v/>
      </c>
      <c r="DH6" s="12" t="str">
        <f t="shared" si="14"/>
        <v/>
      </c>
      <c r="DI6" s="12" t="str">
        <f t="shared" si="14"/>
        <v/>
      </c>
      <c r="DJ6" s="12" t="str">
        <f t="shared" si="14"/>
        <v/>
      </c>
      <c r="DK6" s="12" t="str">
        <f t="shared" si="14"/>
        <v/>
      </c>
      <c r="DL6" s="12" t="str">
        <f t="shared" si="14"/>
        <v/>
      </c>
      <c r="DM6" s="12" t="str">
        <f t="shared" si="14"/>
        <v/>
      </c>
      <c r="DN6" s="12" t="str">
        <f t="shared" si="14"/>
        <v/>
      </c>
      <c r="DO6" s="12" t="str">
        <f t="shared" si="14"/>
        <v/>
      </c>
      <c r="DP6" s="12" t="str">
        <f t="shared" si="14"/>
        <v/>
      </c>
      <c r="DQ6" s="12" t="str">
        <f t="shared" si="14"/>
        <v/>
      </c>
      <c r="DR6" s="12" t="str">
        <f t="shared" si="14"/>
        <v/>
      </c>
      <c r="DS6" s="12" t="str">
        <f t="shared" si="14"/>
        <v/>
      </c>
      <c r="DT6" s="12" t="str">
        <f t="shared" si="14"/>
        <v/>
      </c>
      <c r="DU6" s="12" t="str">
        <f t="shared" si="14"/>
        <v/>
      </c>
      <c r="DV6" s="12" t="str">
        <f t="shared" si="14"/>
        <v/>
      </c>
      <c r="DW6" s="12" t="str">
        <f t="shared" si="14"/>
        <v/>
      </c>
      <c r="DX6" s="12" t="str">
        <f t="shared" si="14"/>
        <v/>
      </c>
      <c r="DY6" s="12" t="str">
        <f t="shared" si="14"/>
        <v/>
      </c>
      <c r="DZ6" s="12" t="str">
        <f t="shared" si="14"/>
        <v/>
      </c>
      <c r="EA6" s="12" t="str">
        <f t="shared" si="14"/>
        <v/>
      </c>
      <c r="EB6" s="12" t="str">
        <f t="shared" si="14"/>
        <v/>
      </c>
      <c r="EC6" s="12" t="str">
        <f t="shared" si="14"/>
        <v/>
      </c>
      <c r="ED6" s="12" t="str">
        <f t="shared" si="14"/>
        <v/>
      </c>
      <c r="EE6" s="12" t="str">
        <f t="shared" si="14"/>
        <v/>
      </c>
      <c r="EF6" s="12" t="str">
        <f t="shared" si="14"/>
        <v/>
      </c>
      <c r="EG6" s="12" t="str">
        <f t="shared" si="14"/>
        <v/>
      </c>
      <c r="EH6" s="12" t="str">
        <f t="shared" si="14"/>
        <v/>
      </c>
      <c r="EI6" s="12" t="str">
        <f t="shared" si="14"/>
        <v/>
      </c>
      <c r="EJ6" s="12" t="str">
        <f t="shared" si="15"/>
        <v/>
      </c>
      <c r="EK6" s="12" t="str">
        <f t="shared" si="15"/>
        <v/>
      </c>
      <c r="EL6" s="12" t="str">
        <f t="shared" si="15"/>
        <v/>
      </c>
      <c r="EM6" s="12" t="str">
        <f t="shared" si="15"/>
        <v/>
      </c>
      <c r="EN6" s="12" t="str">
        <f t="shared" si="15"/>
        <v/>
      </c>
      <c r="EO6" s="12" t="str">
        <f t="shared" si="15"/>
        <v/>
      </c>
      <c r="EP6" s="12" t="str">
        <f t="shared" si="15"/>
        <v/>
      </c>
      <c r="EQ6" s="12" t="str">
        <f t="shared" si="15"/>
        <v/>
      </c>
      <c r="ER6" s="12" t="str">
        <f t="shared" si="15"/>
        <v/>
      </c>
      <c r="ES6" s="12" t="str">
        <f t="shared" si="15"/>
        <v/>
      </c>
      <c r="ET6" s="12" t="str">
        <f t="shared" si="15"/>
        <v/>
      </c>
      <c r="EU6" s="12" t="str">
        <f t="shared" si="15"/>
        <v/>
      </c>
    </row>
    <row r="7" spans="1:151" ht="18" customHeight="1" x14ac:dyDescent="0.2">
      <c r="A7" s="7" t="str">
        <f t="shared" si="16"/>
        <v>U20W 200m Heats</v>
      </c>
      <c r="B7" s="141" t="str">
        <f>'U13-U17-U20 Champs Timescale'!B8</f>
        <v>T05-1</v>
      </c>
      <c r="C7" s="142">
        <f>'U13-U17-U20 Champs Timescale'!C8</f>
        <v>0.48611111111111105</v>
      </c>
      <c r="D7" s="151">
        <f>'U13-U17-U20 Champs Timescale'!D8</f>
        <v>1.3888888888888888E-2</v>
      </c>
      <c r="E7" s="144">
        <f>'U13-U17-U20 Champs Timescale'!E8</f>
        <v>0.53125</v>
      </c>
      <c r="F7" s="145">
        <f>'U13-U17-U20 Champs Timescale'!F8</f>
        <v>0.54513888888888884</v>
      </c>
      <c r="G7" s="195">
        <f>'U13-U17-U20 Champs Timescale'!G8</f>
        <v>0.54861111111111105</v>
      </c>
      <c r="H7" s="153" t="str">
        <f>'U13-U17-U20 Champs Timescale'!K8</f>
        <v>200m</v>
      </c>
      <c r="I7" s="153" t="str">
        <f>'U13-U17-U20 Champs Timescale'!L8</f>
        <v>Heats</v>
      </c>
      <c r="J7" s="149" t="str">
        <f>'U13-U17-U20 Champs Timescale'!H8</f>
        <v>U20W</v>
      </c>
      <c r="K7" s="147">
        <f>'U13-U17-U20 Champs Timescale'!I8</f>
        <v>16</v>
      </c>
      <c r="L7" s="152" t="str">
        <f>'U13-U17-U20 Champs Timescale'!J8</f>
        <v>4</v>
      </c>
      <c r="M7" s="149">
        <v>10</v>
      </c>
      <c r="N7" s="146">
        <f t="shared" si="4"/>
        <v>1.3888888888888888E-2</v>
      </c>
      <c r="O7" s="146">
        <f t="shared" si="17"/>
        <v>0.53125</v>
      </c>
      <c r="Q7" s="183">
        <f t="shared" si="5"/>
        <v>0.56249999999999989</v>
      </c>
      <c r="R7" s="475" t="str">
        <f>CONCATENATE($T$64," ",T7)</f>
        <v>U13B Shot</v>
      </c>
      <c r="S7" s="475">
        <v>1</v>
      </c>
      <c r="T7" s="481" t="s">
        <v>82</v>
      </c>
      <c r="U7" s="477">
        <f>IFERROR(VLOOKUP($R7,Junior_Age_Groups_Events,4,FALSE),"")</f>
        <v>1.7361111111111112E-2</v>
      </c>
      <c r="V7" s="145">
        <f>IFERROR(VLOOKUP($R7,Junior_Age_Groups_Events,7,FALSE),"")</f>
        <v>0.51041666666666663</v>
      </c>
      <c r="W7" s="144">
        <f>IFERROR(VLOOKUP($R7,Junior_Age_Groups_Events,17,FALSE),"")</f>
        <v>0.51822916666666663</v>
      </c>
      <c r="X7" s="478">
        <f>IFERROR(VLOOKUP($R7,Junior_Age_Groups_Events,19,FALSE),"")</f>
        <v>1</v>
      </c>
      <c r="Y7" s="479">
        <f>IFERROR(VLOOKUP($R7,Junior_Age_Groups_Events,11,FALSE),"")</f>
        <v>5</v>
      </c>
      <c r="Z7" s="50" t="str">
        <f>IF(AND($V7&lt;=Z$1,$W7&gt;=Z$1),$S7,"")</f>
        <v/>
      </c>
      <c r="AA7" s="43" t="str">
        <f t="shared" si="6"/>
        <v/>
      </c>
      <c r="AB7" s="43" t="str">
        <f t="shared" si="6"/>
        <v/>
      </c>
      <c r="AC7" s="43" t="str">
        <f t="shared" si="6"/>
        <v/>
      </c>
      <c r="AD7" s="43" t="str">
        <f t="shared" si="6"/>
        <v/>
      </c>
      <c r="AE7" s="43" t="str">
        <f t="shared" si="6"/>
        <v/>
      </c>
      <c r="AF7" s="43" t="str">
        <f t="shared" si="6"/>
        <v/>
      </c>
      <c r="AG7" s="43" t="str">
        <f t="shared" si="6"/>
        <v/>
      </c>
      <c r="AH7" s="43" t="str">
        <f t="shared" si="6"/>
        <v/>
      </c>
      <c r="AI7" s="43" t="str">
        <f t="shared" si="6"/>
        <v/>
      </c>
      <c r="AJ7" s="43" t="str">
        <f t="shared" si="7"/>
        <v/>
      </c>
      <c r="AK7" s="43" t="str">
        <f t="shared" si="7"/>
        <v/>
      </c>
      <c r="AL7" s="43" t="str">
        <f t="shared" si="7"/>
        <v/>
      </c>
      <c r="AM7" s="43" t="str">
        <f t="shared" si="7"/>
        <v/>
      </c>
      <c r="AN7" s="43" t="str">
        <f t="shared" si="7"/>
        <v/>
      </c>
      <c r="AO7" s="43" t="str">
        <f t="shared" si="7"/>
        <v/>
      </c>
      <c r="AP7" s="43" t="str">
        <f t="shared" si="7"/>
        <v/>
      </c>
      <c r="AQ7" s="43" t="str">
        <f t="shared" si="7"/>
        <v/>
      </c>
      <c r="AR7" s="43" t="str">
        <f t="shared" si="7"/>
        <v/>
      </c>
      <c r="AS7" s="43" t="str">
        <f t="shared" si="7"/>
        <v/>
      </c>
      <c r="AT7" s="43" t="str">
        <f t="shared" si="8"/>
        <v/>
      </c>
      <c r="AU7" s="43">
        <f t="shared" si="8"/>
        <v>1</v>
      </c>
      <c r="AV7" s="43">
        <f t="shared" si="8"/>
        <v>1</v>
      </c>
      <c r="AW7" s="43" t="str">
        <f t="shared" si="8"/>
        <v/>
      </c>
      <c r="AX7" s="43" t="str">
        <f t="shared" si="8"/>
        <v/>
      </c>
      <c r="AY7" s="43" t="str">
        <f t="shared" si="8"/>
        <v/>
      </c>
      <c r="AZ7" s="43" t="str">
        <f t="shared" si="8"/>
        <v/>
      </c>
      <c r="BA7" s="43" t="str">
        <f t="shared" si="8"/>
        <v/>
      </c>
      <c r="BB7" s="43" t="str">
        <f t="shared" si="8"/>
        <v/>
      </c>
      <c r="BC7" s="43" t="str">
        <f t="shared" si="8"/>
        <v/>
      </c>
      <c r="BD7" s="43" t="str">
        <f t="shared" si="9"/>
        <v/>
      </c>
      <c r="BE7" s="43" t="str">
        <f t="shared" si="9"/>
        <v/>
      </c>
      <c r="BF7" s="43" t="str">
        <f t="shared" si="9"/>
        <v/>
      </c>
      <c r="BG7" s="43" t="str">
        <f t="shared" si="9"/>
        <v/>
      </c>
      <c r="BH7" s="43" t="str">
        <f t="shared" si="9"/>
        <v/>
      </c>
      <c r="BI7" s="43" t="str">
        <f t="shared" si="9"/>
        <v/>
      </c>
      <c r="BJ7" s="43" t="str">
        <f t="shared" si="9"/>
        <v/>
      </c>
      <c r="BK7" s="43" t="str">
        <f t="shared" si="9"/>
        <v/>
      </c>
      <c r="BL7" s="43" t="str">
        <f t="shared" si="9"/>
        <v/>
      </c>
      <c r="BM7" s="43" t="str">
        <f t="shared" si="9"/>
        <v/>
      </c>
      <c r="BN7" s="43" t="str">
        <f t="shared" si="10"/>
        <v/>
      </c>
      <c r="BO7" s="43" t="str">
        <f t="shared" si="10"/>
        <v/>
      </c>
      <c r="BP7" s="43" t="str">
        <f t="shared" si="10"/>
        <v/>
      </c>
      <c r="BQ7" s="43" t="str">
        <f t="shared" si="10"/>
        <v/>
      </c>
      <c r="BR7" s="43" t="str">
        <f t="shared" si="10"/>
        <v/>
      </c>
      <c r="BS7" s="43" t="str">
        <f t="shared" si="10"/>
        <v/>
      </c>
      <c r="BT7" s="43" t="str">
        <f t="shared" si="10"/>
        <v/>
      </c>
      <c r="BU7" s="43" t="str">
        <f t="shared" si="10"/>
        <v/>
      </c>
      <c r="BV7" s="43" t="str">
        <f t="shared" si="10"/>
        <v/>
      </c>
      <c r="BW7" s="43" t="str">
        <f t="shared" si="10"/>
        <v/>
      </c>
      <c r="BX7" s="43" t="str">
        <f t="shared" si="11"/>
        <v/>
      </c>
      <c r="BY7" s="43" t="str">
        <f t="shared" si="11"/>
        <v/>
      </c>
      <c r="BZ7" s="43" t="str">
        <f t="shared" si="11"/>
        <v/>
      </c>
      <c r="CA7" s="43" t="str">
        <f t="shared" si="11"/>
        <v/>
      </c>
      <c r="CB7" s="43" t="str">
        <f t="shared" si="11"/>
        <v/>
      </c>
      <c r="CC7" s="43" t="str">
        <f t="shared" si="11"/>
        <v/>
      </c>
      <c r="CD7" s="43" t="str">
        <f t="shared" si="11"/>
        <v/>
      </c>
      <c r="CE7" s="43" t="str">
        <f t="shared" si="11"/>
        <v/>
      </c>
      <c r="CF7" s="43" t="str">
        <f t="shared" si="11"/>
        <v/>
      </c>
      <c r="CG7" s="43" t="str">
        <f t="shared" si="11"/>
        <v/>
      </c>
      <c r="CH7" s="43" t="str">
        <f t="shared" si="12"/>
        <v/>
      </c>
      <c r="CI7" s="43" t="str">
        <f t="shared" si="12"/>
        <v/>
      </c>
      <c r="CJ7" s="43" t="str">
        <f t="shared" si="12"/>
        <v/>
      </c>
      <c r="CK7" s="43" t="str">
        <f t="shared" si="12"/>
        <v/>
      </c>
      <c r="CL7" s="43" t="str">
        <f t="shared" si="12"/>
        <v/>
      </c>
      <c r="CM7" s="43" t="str">
        <f t="shared" si="12"/>
        <v/>
      </c>
      <c r="CN7" s="43" t="str">
        <f t="shared" si="12"/>
        <v/>
      </c>
      <c r="CO7" s="43" t="str">
        <f t="shared" si="12"/>
        <v/>
      </c>
      <c r="CP7" s="43" t="str">
        <f t="shared" si="12"/>
        <v/>
      </c>
      <c r="CQ7" s="43" t="str">
        <f t="shared" si="12"/>
        <v/>
      </c>
      <c r="CR7" s="43" t="str">
        <f t="shared" si="12"/>
        <v/>
      </c>
      <c r="CS7" s="43" t="str">
        <f t="shared" si="12"/>
        <v/>
      </c>
      <c r="CT7" s="43" t="str">
        <f t="shared" si="12"/>
        <v/>
      </c>
      <c r="CU7" s="43" t="str">
        <f t="shared" si="12"/>
        <v/>
      </c>
      <c r="CV7" s="43" t="str">
        <f t="shared" si="13"/>
        <v/>
      </c>
      <c r="CW7" s="43" t="str">
        <f t="shared" si="13"/>
        <v/>
      </c>
      <c r="CX7" s="43" t="str">
        <f t="shared" si="13"/>
        <v/>
      </c>
      <c r="CY7" s="43" t="str">
        <f t="shared" si="13"/>
        <v/>
      </c>
      <c r="CZ7" s="43" t="str">
        <f t="shared" si="13"/>
        <v/>
      </c>
      <c r="DA7" s="43" t="str">
        <f t="shared" si="13"/>
        <v/>
      </c>
      <c r="DB7" s="43" t="str">
        <f t="shared" si="13"/>
        <v/>
      </c>
      <c r="DC7" s="43" t="str">
        <f t="shared" si="13"/>
        <v/>
      </c>
      <c r="DD7" s="43" t="str">
        <f t="shared" si="13"/>
        <v/>
      </c>
      <c r="DE7" s="43" t="str">
        <f t="shared" si="13"/>
        <v/>
      </c>
      <c r="DF7" s="43" t="str">
        <f t="shared" si="13"/>
        <v/>
      </c>
      <c r="DG7" s="43" t="str">
        <f t="shared" si="14"/>
        <v/>
      </c>
      <c r="DH7" s="43" t="str">
        <f t="shared" si="14"/>
        <v/>
      </c>
      <c r="DI7" s="43" t="str">
        <f t="shared" si="14"/>
        <v/>
      </c>
      <c r="DJ7" s="43" t="str">
        <f t="shared" si="14"/>
        <v/>
      </c>
      <c r="DK7" s="43" t="str">
        <f t="shared" si="14"/>
        <v/>
      </c>
      <c r="DL7" s="43" t="str">
        <f t="shared" si="14"/>
        <v/>
      </c>
      <c r="DM7" s="43" t="str">
        <f t="shared" si="14"/>
        <v/>
      </c>
      <c r="DN7" s="43" t="str">
        <f t="shared" si="14"/>
        <v/>
      </c>
      <c r="DO7" s="43" t="str">
        <f t="shared" si="14"/>
        <v/>
      </c>
      <c r="DP7" s="43" t="str">
        <f t="shared" si="14"/>
        <v/>
      </c>
      <c r="DQ7" s="43" t="str">
        <f t="shared" si="14"/>
        <v/>
      </c>
      <c r="DR7" s="43" t="str">
        <f t="shared" si="14"/>
        <v/>
      </c>
      <c r="DS7" s="43" t="str">
        <f t="shared" si="14"/>
        <v/>
      </c>
      <c r="DT7" s="43" t="str">
        <f t="shared" si="14"/>
        <v/>
      </c>
      <c r="DU7" s="43" t="str">
        <f t="shared" si="14"/>
        <v/>
      </c>
      <c r="DV7" s="43" t="str">
        <f t="shared" si="14"/>
        <v/>
      </c>
      <c r="DW7" s="43" t="str">
        <f t="shared" si="14"/>
        <v/>
      </c>
      <c r="DX7" s="43" t="str">
        <f t="shared" si="14"/>
        <v/>
      </c>
      <c r="DY7" s="43" t="str">
        <f t="shared" si="14"/>
        <v/>
      </c>
      <c r="DZ7" s="43" t="str">
        <f t="shared" si="14"/>
        <v/>
      </c>
      <c r="EA7" s="43" t="str">
        <f t="shared" si="14"/>
        <v/>
      </c>
      <c r="EB7" s="43" t="str">
        <f t="shared" si="14"/>
        <v/>
      </c>
      <c r="EC7" s="43" t="str">
        <f t="shared" si="14"/>
        <v/>
      </c>
      <c r="ED7" s="43" t="str">
        <f t="shared" si="14"/>
        <v/>
      </c>
      <c r="EE7" s="43" t="str">
        <f t="shared" si="14"/>
        <v/>
      </c>
      <c r="EF7" s="43" t="str">
        <f t="shared" si="14"/>
        <v/>
      </c>
      <c r="EG7" s="43" t="str">
        <f t="shared" si="14"/>
        <v/>
      </c>
      <c r="EH7" s="43" t="str">
        <f t="shared" si="14"/>
        <v/>
      </c>
      <c r="EI7" s="43" t="str">
        <f t="shared" si="14"/>
        <v/>
      </c>
      <c r="EJ7" s="43" t="str">
        <f t="shared" si="15"/>
        <v/>
      </c>
      <c r="EK7" s="43" t="str">
        <f t="shared" si="15"/>
        <v/>
      </c>
      <c r="EL7" s="43" t="str">
        <f t="shared" si="15"/>
        <v/>
      </c>
      <c r="EM7" s="43" t="str">
        <f t="shared" si="15"/>
        <v/>
      </c>
      <c r="EN7" s="43" t="str">
        <f t="shared" si="15"/>
        <v/>
      </c>
      <c r="EO7" s="43" t="str">
        <f t="shared" si="15"/>
        <v/>
      </c>
      <c r="EP7" s="43" t="str">
        <f t="shared" si="15"/>
        <v/>
      </c>
      <c r="EQ7" s="43" t="str">
        <f t="shared" si="15"/>
        <v/>
      </c>
      <c r="ER7" s="43" t="str">
        <f t="shared" si="15"/>
        <v/>
      </c>
      <c r="ES7" s="43" t="str">
        <f t="shared" si="15"/>
        <v/>
      </c>
      <c r="ET7" s="43" t="str">
        <f t="shared" si="15"/>
        <v/>
      </c>
      <c r="EU7" s="43" t="str">
        <f t="shared" si="15"/>
        <v/>
      </c>
    </row>
    <row r="8" spans="1:151" ht="18" customHeight="1" x14ac:dyDescent="0.2">
      <c r="A8" s="7" t="str">
        <f t="shared" si="16"/>
        <v>U13G 200m Heats</v>
      </c>
      <c r="B8" s="141" t="str">
        <f>'U13-U17-U20 Champs Timescale'!B9</f>
        <v>T06-1</v>
      </c>
      <c r="C8" s="142">
        <f>'U13-U17-U20 Champs Timescale'!C9</f>
        <v>0.49999999999999989</v>
      </c>
      <c r="D8" s="151">
        <f>'U13-U17-U20 Champs Timescale'!D9</f>
        <v>1.3888888888888888E-2</v>
      </c>
      <c r="E8" s="144">
        <f>'U13-U17-U20 Champs Timescale'!E9</f>
        <v>0.54513888888888884</v>
      </c>
      <c r="F8" s="145">
        <f>'U13-U17-U20 Champs Timescale'!F9</f>
        <v>0.55902777777777768</v>
      </c>
      <c r="G8" s="195">
        <f>'U13-U17-U20 Champs Timescale'!G9</f>
        <v>0.56249999999999989</v>
      </c>
      <c r="H8" s="153" t="str">
        <f>'U13-U17-U20 Champs Timescale'!K9</f>
        <v>200m</v>
      </c>
      <c r="I8" s="153" t="str">
        <f>'U13-U17-U20 Champs Timescale'!L9</f>
        <v>Heats</v>
      </c>
      <c r="J8" s="149" t="str">
        <f>'U13-U17-U20 Champs Timescale'!H9</f>
        <v>U13G</v>
      </c>
      <c r="K8" s="147">
        <f>'U13-U17-U20 Champs Timescale'!I9</f>
        <v>14</v>
      </c>
      <c r="L8" s="152" t="str">
        <f>'U13-U17-U20 Champs Timescale'!J9</f>
        <v>4</v>
      </c>
      <c r="M8" s="149">
        <v>11</v>
      </c>
      <c r="N8" s="146">
        <f t="shared" si="4"/>
        <v>1.3888888888888888E-2</v>
      </c>
      <c r="O8" s="146">
        <f t="shared" si="17"/>
        <v>0.54513888888888884</v>
      </c>
      <c r="Q8" s="183">
        <f t="shared" si="5"/>
        <v>0.57638888888888873</v>
      </c>
      <c r="R8" s="117"/>
      <c r="S8" s="53"/>
      <c r="T8" s="51" t="s">
        <v>4</v>
      </c>
      <c r="U8" s="84" t="s">
        <v>21</v>
      </c>
      <c r="V8" s="88" t="s">
        <v>79</v>
      </c>
      <c r="W8" s="89" t="s">
        <v>80</v>
      </c>
      <c r="X8" s="52" t="s">
        <v>81</v>
      </c>
      <c r="Y8" s="85" t="s">
        <v>64</v>
      </c>
      <c r="Z8" s="53"/>
      <c r="AA8" s="53"/>
      <c r="AB8" s="53"/>
      <c r="AC8" s="53"/>
      <c r="AD8" s="53"/>
      <c r="AE8" s="53"/>
      <c r="AF8" s="53"/>
      <c r="AG8" s="53"/>
      <c r="AH8" s="53"/>
      <c r="AI8" s="53"/>
      <c r="AJ8" s="53"/>
      <c r="AK8" s="53"/>
      <c r="AL8" s="53"/>
      <c r="AM8" s="53"/>
      <c r="AN8" s="53"/>
      <c r="AO8" s="53"/>
      <c r="AP8" s="53"/>
      <c r="AQ8" s="53"/>
      <c r="AR8" s="53"/>
      <c r="AS8" s="53"/>
      <c r="AT8" s="53"/>
      <c r="AU8" s="53"/>
      <c r="AV8" s="53"/>
      <c r="AW8" s="53"/>
      <c r="AX8" s="53"/>
      <c r="AY8" s="53"/>
      <c r="AZ8" s="53"/>
      <c r="BA8" s="53"/>
      <c r="BB8" s="53"/>
      <c r="BC8" s="53"/>
      <c r="BD8" s="53"/>
      <c r="BE8" s="53"/>
      <c r="BF8" s="53"/>
      <c r="BG8" s="53"/>
      <c r="BH8" s="53"/>
      <c r="BI8" s="53"/>
      <c r="BJ8" s="53"/>
      <c r="BK8" s="53"/>
      <c r="BL8" s="53"/>
      <c r="BM8" s="53"/>
      <c r="BN8" s="53"/>
      <c r="BO8" s="53"/>
      <c r="BP8" s="53"/>
      <c r="BQ8" s="53"/>
      <c r="BR8" s="53"/>
      <c r="BS8" s="53"/>
      <c r="BT8" s="53"/>
      <c r="BU8" s="53"/>
      <c r="BV8" s="53"/>
      <c r="BW8" s="53"/>
      <c r="BX8" s="53"/>
      <c r="BY8" s="53"/>
      <c r="BZ8" s="53"/>
      <c r="CA8" s="53"/>
      <c r="CB8" s="53"/>
      <c r="CC8" s="53"/>
      <c r="CD8" s="53"/>
      <c r="CE8" s="53"/>
      <c r="CF8" s="53"/>
      <c r="CG8" s="53"/>
      <c r="CH8" s="53"/>
      <c r="CI8" s="53"/>
      <c r="CJ8" s="53"/>
      <c r="CK8" s="53"/>
      <c r="CL8" s="53"/>
      <c r="CM8" s="53"/>
      <c r="CN8" s="53"/>
      <c r="CO8" s="53"/>
      <c r="CP8" s="53"/>
      <c r="CQ8" s="53"/>
      <c r="CR8" s="53"/>
      <c r="CS8" s="53"/>
      <c r="CT8" s="53"/>
      <c r="CU8" s="53"/>
      <c r="CV8" s="53"/>
      <c r="CW8" s="53"/>
      <c r="CX8" s="53"/>
      <c r="CY8" s="53"/>
      <c r="CZ8" s="53"/>
      <c r="DA8" s="53"/>
      <c r="DB8" s="53"/>
      <c r="DC8" s="53"/>
      <c r="DD8" s="53"/>
      <c r="DE8" s="53"/>
      <c r="DF8" s="53"/>
      <c r="DG8" s="53"/>
      <c r="DH8" s="53"/>
      <c r="DI8" s="53"/>
      <c r="DJ8" s="53"/>
      <c r="DK8" s="53"/>
      <c r="DL8" s="53"/>
      <c r="DM8" s="53"/>
      <c r="DN8" s="53"/>
      <c r="DO8" s="53"/>
      <c r="DP8" s="53"/>
      <c r="DQ8" s="53"/>
      <c r="DR8" s="53"/>
      <c r="DS8" s="53"/>
      <c r="DT8" s="53"/>
      <c r="DU8" s="53"/>
      <c r="DV8" s="53"/>
      <c r="DW8" s="53"/>
      <c r="DX8" s="53"/>
      <c r="DY8" s="53"/>
      <c r="DZ8" s="53"/>
      <c r="EA8" s="53"/>
      <c r="EB8" s="53"/>
      <c r="EC8" s="53"/>
      <c r="ED8" s="53"/>
      <c r="EE8" s="53"/>
      <c r="EF8" s="53"/>
      <c r="EG8" s="53"/>
      <c r="EH8" s="53"/>
      <c r="EI8" s="53"/>
      <c r="EJ8" s="53"/>
      <c r="EK8" s="53"/>
      <c r="EL8" s="53"/>
      <c r="EM8" s="53"/>
      <c r="EN8" s="53"/>
      <c r="EO8" s="53"/>
      <c r="EP8" s="53"/>
      <c r="EQ8" s="53"/>
      <c r="ER8" s="53"/>
      <c r="ES8" s="53"/>
      <c r="ET8" s="53"/>
      <c r="EU8" s="53"/>
    </row>
    <row r="9" spans="1:151" ht="18" customHeight="1" x14ac:dyDescent="0.2">
      <c r="A9" s="7" t="str">
        <f t="shared" si="16"/>
        <v>U20M 200m Heats</v>
      </c>
      <c r="B9" s="141" t="str">
        <f>'U13-U17-U20 Champs Timescale'!B10</f>
        <v>T07-1</v>
      </c>
      <c r="C9" s="142">
        <f>'U13-U17-U20 Champs Timescale'!C10</f>
        <v>0.51388888888888873</v>
      </c>
      <c r="D9" s="151">
        <f>'U13-U17-U20 Champs Timescale'!D10</f>
        <v>1.3888888888888888E-2</v>
      </c>
      <c r="E9" s="144">
        <f>'U13-U17-U20 Champs Timescale'!E10</f>
        <v>0.55902777777777768</v>
      </c>
      <c r="F9" s="145">
        <f>'U13-U17-U20 Champs Timescale'!F10</f>
        <v>0.57291666666666652</v>
      </c>
      <c r="G9" s="195">
        <f>'U13-U17-U20 Champs Timescale'!G10</f>
        <v>0.57638888888888873</v>
      </c>
      <c r="H9" s="153" t="str">
        <f>'U13-U17-U20 Champs Timescale'!K10</f>
        <v>200m</v>
      </c>
      <c r="I9" s="153" t="str">
        <f>'U13-U17-U20 Champs Timescale'!L10</f>
        <v>Heats</v>
      </c>
      <c r="J9" s="149" t="str">
        <f>'U13-U17-U20 Champs Timescale'!H10</f>
        <v>U20M</v>
      </c>
      <c r="K9" s="147">
        <f>'U13-U17-U20 Champs Timescale'!I10</f>
        <v>12</v>
      </c>
      <c r="L9" s="152" t="str">
        <f>'U13-U17-U20 Champs Timescale'!J10</f>
        <v>3</v>
      </c>
      <c r="M9" s="149">
        <v>12</v>
      </c>
      <c r="N9" s="146">
        <f t="shared" si="4"/>
        <v>1.0416666666666666E-2</v>
      </c>
      <c r="O9" s="146">
        <f t="shared" si="17"/>
        <v>0.55902777777777768</v>
      </c>
      <c r="Q9" s="183">
        <f t="shared" si="5"/>
        <v>0.58680555555555536</v>
      </c>
      <c r="R9" s="20" t="str">
        <f t="shared" ref="R9:R14" si="18">CONCATENATE($T$8," ",T9)</f>
        <v>U13G 200m Heats</v>
      </c>
      <c r="S9" s="67">
        <v>1</v>
      </c>
      <c r="T9" s="76" t="s">
        <v>113</v>
      </c>
      <c r="U9" s="81">
        <f>IFERROR(VLOOKUP($R9,Junior_Age_Groups_Events,4,FALSE),"")</f>
        <v>1.3888888888888888E-2</v>
      </c>
      <c r="V9" s="90">
        <f>IFERROR(VLOOKUP($R9,Junior_Age_Groups_Events,7,FALSE),"")</f>
        <v>0.56249999999999989</v>
      </c>
      <c r="W9" s="91">
        <f>IFERROR(VLOOKUP($R9,Junior_Age_Groups_Events,17,FALSE),"")</f>
        <v>0.57638888888888873</v>
      </c>
      <c r="X9" s="45">
        <f>IFERROR(VLOOKUP($R9,Junior_Age_Groups_Events,19,FALSE),"")</f>
        <v>0</v>
      </c>
      <c r="Y9" s="40">
        <f>IFERROR(VLOOKUP($R9,Junior_Age_Groups_Events,11,FALSE),"")</f>
        <v>14</v>
      </c>
      <c r="Z9" s="49" t="str">
        <f t="shared" ref="Z9:AI14" si="19">IF(AND($V9&lt;=Z$1,$W9&gt;=Z$1),$S9,"")</f>
        <v/>
      </c>
      <c r="AA9" s="39" t="str">
        <f t="shared" si="19"/>
        <v/>
      </c>
      <c r="AB9" s="39" t="str">
        <f t="shared" si="19"/>
        <v/>
      </c>
      <c r="AC9" s="39" t="str">
        <f t="shared" si="19"/>
        <v/>
      </c>
      <c r="AD9" s="39" t="str">
        <f t="shared" si="19"/>
        <v/>
      </c>
      <c r="AE9" s="39" t="str">
        <f t="shared" si="19"/>
        <v/>
      </c>
      <c r="AF9" s="39" t="str">
        <f t="shared" si="19"/>
        <v/>
      </c>
      <c r="AG9" s="39" t="str">
        <f t="shared" si="19"/>
        <v/>
      </c>
      <c r="AH9" s="39" t="str">
        <f t="shared" si="19"/>
        <v/>
      </c>
      <c r="AI9" s="39" t="str">
        <f t="shared" si="19"/>
        <v/>
      </c>
      <c r="AJ9" s="39" t="str">
        <f t="shared" ref="AJ9:AS14" si="20">IF(AND($V9&lt;=AJ$1,$W9&gt;=AJ$1),$S9,"")</f>
        <v/>
      </c>
      <c r="AK9" s="39" t="str">
        <f t="shared" si="20"/>
        <v/>
      </c>
      <c r="AL9" s="39" t="str">
        <f t="shared" si="20"/>
        <v/>
      </c>
      <c r="AM9" s="39" t="str">
        <f t="shared" si="20"/>
        <v/>
      </c>
      <c r="AN9" s="39" t="str">
        <f t="shared" si="20"/>
        <v/>
      </c>
      <c r="AO9" s="39" t="str">
        <f t="shared" si="20"/>
        <v/>
      </c>
      <c r="AP9" s="39" t="str">
        <f t="shared" si="20"/>
        <v/>
      </c>
      <c r="AQ9" s="39" t="str">
        <f t="shared" si="20"/>
        <v/>
      </c>
      <c r="AR9" s="39" t="str">
        <f t="shared" si="20"/>
        <v/>
      </c>
      <c r="AS9" s="39" t="str">
        <f t="shared" si="20"/>
        <v/>
      </c>
      <c r="AT9" s="39" t="str">
        <f t="shared" ref="AT9:BC14" si="21">IF(AND($V9&lt;=AT$1,$W9&gt;=AT$1),$S9,"")</f>
        <v/>
      </c>
      <c r="AU9" s="39" t="str">
        <f t="shared" si="21"/>
        <v/>
      </c>
      <c r="AV9" s="39" t="str">
        <f t="shared" si="21"/>
        <v/>
      </c>
      <c r="AW9" s="39" t="str">
        <f t="shared" si="21"/>
        <v/>
      </c>
      <c r="AX9" s="39" t="str">
        <f t="shared" si="21"/>
        <v/>
      </c>
      <c r="AY9" s="39" t="str">
        <f t="shared" si="21"/>
        <v/>
      </c>
      <c r="AZ9" s="39" t="str">
        <f t="shared" si="21"/>
        <v/>
      </c>
      <c r="BA9" s="39" t="str">
        <f t="shared" si="21"/>
        <v/>
      </c>
      <c r="BB9" s="39" t="str">
        <f t="shared" si="21"/>
        <v/>
      </c>
      <c r="BC9" s="39" t="str">
        <f t="shared" si="21"/>
        <v/>
      </c>
      <c r="BD9" s="39" t="str">
        <f t="shared" ref="BD9:BM14" si="22">IF(AND($V9&lt;=BD$1,$W9&gt;=BD$1),$S9,"")</f>
        <v/>
      </c>
      <c r="BE9" s="39" t="str">
        <f t="shared" si="22"/>
        <v/>
      </c>
      <c r="BF9" s="39" t="str">
        <f t="shared" si="22"/>
        <v/>
      </c>
      <c r="BG9" s="39" t="str">
        <f t="shared" si="22"/>
        <v/>
      </c>
      <c r="BH9" s="39" t="str">
        <f t="shared" si="22"/>
        <v/>
      </c>
      <c r="BI9" s="39">
        <f t="shared" si="22"/>
        <v>1</v>
      </c>
      <c r="BJ9" s="39">
        <f t="shared" si="22"/>
        <v>1</v>
      </c>
      <c r="BK9" s="39">
        <f t="shared" si="22"/>
        <v>1</v>
      </c>
      <c r="BL9" s="39">
        <f t="shared" si="22"/>
        <v>1</v>
      </c>
      <c r="BM9" s="39">
        <f t="shared" si="22"/>
        <v>1</v>
      </c>
      <c r="BN9" s="39" t="str">
        <f t="shared" ref="BN9:BW14" si="23">IF(AND($V9&lt;=BN$1,$W9&gt;=BN$1),$S9,"")</f>
        <v/>
      </c>
      <c r="BO9" s="39" t="str">
        <f t="shared" si="23"/>
        <v/>
      </c>
      <c r="BP9" s="39" t="str">
        <f t="shared" si="23"/>
        <v/>
      </c>
      <c r="BQ9" s="39" t="str">
        <f t="shared" si="23"/>
        <v/>
      </c>
      <c r="BR9" s="39" t="str">
        <f t="shared" si="23"/>
        <v/>
      </c>
      <c r="BS9" s="39" t="str">
        <f t="shared" si="23"/>
        <v/>
      </c>
      <c r="BT9" s="39" t="str">
        <f t="shared" si="23"/>
        <v/>
      </c>
      <c r="BU9" s="39" t="str">
        <f t="shared" si="23"/>
        <v/>
      </c>
      <c r="BV9" s="39" t="str">
        <f t="shared" si="23"/>
        <v/>
      </c>
      <c r="BW9" s="39" t="str">
        <f t="shared" si="23"/>
        <v/>
      </c>
      <c r="BX9" s="39" t="str">
        <f t="shared" ref="BX9:CG14" si="24">IF(AND($V9&lt;=BX$1,$W9&gt;=BX$1),$S9,"")</f>
        <v/>
      </c>
      <c r="BY9" s="39" t="str">
        <f t="shared" si="24"/>
        <v/>
      </c>
      <c r="BZ9" s="39" t="str">
        <f t="shared" si="24"/>
        <v/>
      </c>
      <c r="CA9" s="39" t="str">
        <f t="shared" si="24"/>
        <v/>
      </c>
      <c r="CB9" s="39" t="str">
        <f t="shared" si="24"/>
        <v/>
      </c>
      <c r="CC9" s="39" t="str">
        <f t="shared" si="24"/>
        <v/>
      </c>
      <c r="CD9" s="39" t="str">
        <f t="shared" si="24"/>
        <v/>
      </c>
      <c r="CE9" s="39" t="str">
        <f t="shared" si="24"/>
        <v/>
      </c>
      <c r="CF9" s="39" t="str">
        <f t="shared" si="24"/>
        <v/>
      </c>
      <c r="CG9" s="39" t="str">
        <f t="shared" si="24"/>
        <v/>
      </c>
      <c r="CH9" s="39" t="str">
        <f t="shared" ref="CH9:CW14" si="25">IF(AND($V9&lt;=CH$1,$W9&gt;=CH$1),$S9,"")</f>
        <v/>
      </c>
      <c r="CI9" s="39" t="str">
        <f t="shared" si="25"/>
        <v/>
      </c>
      <c r="CJ9" s="39" t="str">
        <f t="shared" si="25"/>
        <v/>
      </c>
      <c r="CK9" s="39" t="str">
        <f t="shared" si="25"/>
        <v/>
      </c>
      <c r="CL9" s="39" t="str">
        <f t="shared" si="25"/>
        <v/>
      </c>
      <c r="CM9" s="39" t="str">
        <f t="shared" si="25"/>
        <v/>
      </c>
      <c r="CN9" s="39" t="str">
        <f t="shared" si="25"/>
        <v/>
      </c>
      <c r="CO9" s="39" t="str">
        <f t="shared" si="25"/>
        <v/>
      </c>
      <c r="CP9" s="39" t="str">
        <f t="shared" si="25"/>
        <v/>
      </c>
      <c r="CQ9" s="39" t="str">
        <f t="shared" si="25"/>
        <v/>
      </c>
      <c r="CR9" s="39" t="str">
        <f t="shared" si="25"/>
        <v/>
      </c>
      <c r="CS9" s="39" t="str">
        <f t="shared" si="25"/>
        <v/>
      </c>
      <c r="CT9" s="39" t="str">
        <f t="shared" si="25"/>
        <v/>
      </c>
      <c r="CU9" s="39" t="str">
        <f t="shared" si="25"/>
        <v/>
      </c>
      <c r="CV9" s="39" t="str">
        <f t="shared" si="25"/>
        <v/>
      </c>
      <c r="CW9" s="39" t="str">
        <f t="shared" si="25"/>
        <v/>
      </c>
      <c r="CX9" s="39" t="str">
        <f t="shared" ref="CV9:DK14" si="26">IF(AND($V9&lt;=CX$1,$W9&gt;=CX$1),$S9,"")</f>
        <v/>
      </c>
      <c r="CY9" s="39" t="str">
        <f t="shared" si="26"/>
        <v/>
      </c>
      <c r="CZ9" s="39" t="str">
        <f t="shared" si="26"/>
        <v/>
      </c>
      <c r="DA9" s="39" t="str">
        <f t="shared" si="26"/>
        <v/>
      </c>
      <c r="DB9" s="39" t="str">
        <f t="shared" si="26"/>
        <v/>
      </c>
      <c r="DC9" s="39" t="str">
        <f t="shared" si="26"/>
        <v/>
      </c>
      <c r="DD9" s="39" t="str">
        <f t="shared" si="26"/>
        <v/>
      </c>
      <c r="DE9" s="39" t="str">
        <f t="shared" si="26"/>
        <v/>
      </c>
      <c r="DF9" s="39" t="str">
        <f t="shared" si="26"/>
        <v/>
      </c>
      <c r="DG9" s="39" t="str">
        <f t="shared" si="26"/>
        <v/>
      </c>
      <c r="DH9" s="39" t="str">
        <f t="shared" si="26"/>
        <v/>
      </c>
      <c r="DI9" s="39" t="str">
        <f t="shared" si="26"/>
        <v/>
      </c>
      <c r="DJ9" s="39" t="str">
        <f t="shared" si="26"/>
        <v/>
      </c>
      <c r="DK9" s="39" t="str">
        <f t="shared" si="26"/>
        <v/>
      </c>
      <c r="DL9" s="39" t="str">
        <f t="shared" ref="DG9:EJ14" si="27">IF(AND($V9&lt;=DL$1,$W9&gt;=DL$1),$S9,"")</f>
        <v/>
      </c>
      <c r="DM9" s="39" t="str">
        <f t="shared" si="27"/>
        <v/>
      </c>
      <c r="DN9" s="39" t="str">
        <f t="shared" si="27"/>
        <v/>
      </c>
      <c r="DO9" s="39" t="str">
        <f t="shared" si="27"/>
        <v/>
      </c>
      <c r="DP9" s="39" t="str">
        <f t="shared" si="27"/>
        <v/>
      </c>
      <c r="DQ9" s="39" t="str">
        <f t="shared" si="27"/>
        <v/>
      </c>
      <c r="DR9" s="39" t="str">
        <f t="shared" si="27"/>
        <v/>
      </c>
      <c r="DS9" s="39" t="str">
        <f t="shared" si="27"/>
        <v/>
      </c>
      <c r="DT9" s="39" t="str">
        <f t="shared" si="27"/>
        <v/>
      </c>
      <c r="DU9" s="39" t="str">
        <f t="shared" si="27"/>
        <v/>
      </c>
      <c r="DV9" s="39" t="str">
        <f t="shared" si="27"/>
        <v/>
      </c>
      <c r="DW9" s="39" t="str">
        <f t="shared" si="27"/>
        <v/>
      </c>
      <c r="DX9" s="39" t="str">
        <f t="shared" si="27"/>
        <v/>
      </c>
      <c r="DY9" s="39" t="str">
        <f t="shared" si="27"/>
        <v/>
      </c>
      <c r="DZ9" s="39" t="str">
        <f t="shared" si="27"/>
        <v/>
      </c>
      <c r="EA9" s="39" t="str">
        <f t="shared" si="27"/>
        <v/>
      </c>
      <c r="EB9" s="39" t="str">
        <f t="shared" si="27"/>
        <v/>
      </c>
      <c r="EC9" s="39" t="str">
        <f t="shared" si="27"/>
        <v/>
      </c>
      <c r="ED9" s="39" t="str">
        <f t="shared" si="27"/>
        <v/>
      </c>
      <c r="EE9" s="39" t="str">
        <f t="shared" si="27"/>
        <v/>
      </c>
      <c r="EF9" s="39" t="str">
        <f t="shared" si="27"/>
        <v/>
      </c>
      <c r="EG9" s="39" t="str">
        <f t="shared" si="27"/>
        <v/>
      </c>
      <c r="EH9" s="39" t="str">
        <f t="shared" si="27"/>
        <v/>
      </c>
      <c r="EI9" s="39" t="str">
        <f t="shared" si="27"/>
        <v/>
      </c>
      <c r="EJ9" s="39" t="str">
        <f t="shared" si="27"/>
        <v/>
      </c>
      <c r="EK9" s="39" t="str">
        <f t="shared" ref="EJ9:EU14" si="28">IF(AND($V9&lt;=EK$1,$W9&gt;=EK$1),$S9,"")</f>
        <v/>
      </c>
      <c r="EL9" s="39" t="str">
        <f t="shared" si="28"/>
        <v/>
      </c>
      <c r="EM9" s="39" t="str">
        <f t="shared" si="28"/>
        <v/>
      </c>
      <c r="EN9" s="39" t="str">
        <f t="shared" si="28"/>
        <v/>
      </c>
      <c r="EO9" s="39" t="str">
        <f t="shared" si="28"/>
        <v/>
      </c>
      <c r="EP9" s="39" t="str">
        <f t="shared" si="28"/>
        <v/>
      </c>
      <c r="EQ9" s="39" t="str">
        <f t="shared" si="28"/>
        <v/>
      </c>
      <c r="ER9" s="39" t="str">
        <f t="shared" si="28"/>
        <v/>
      </c>
      <c r="ES9" s="39" t="str">
        <f t="shared" si="28"/>
        <v/>
      </c>
      <c r="ET9" s="39" t="str">
        <f t="shared" si="28"/>
        <v/>
      </c>
      <c r="EU9" s="39" t="str">
        <f t="shared" si="28"/>
        <v/>
      </c>
    </row>
    <row r="10" spans="1:151" ht="18" customHeight="1" x14ac:dyDescent="0.2">
      <c r="A10" s="7" t="str">
        <f t="shared" si="16"/>
        <v>U17M 200m Heats</v>
      </c>
      <c r="B10" s="141" t="str">
        <f>'U13-U17-U20 Champs Timescale'!B11</f>
        <v>T08-1</v>
      </c>
      <c r="C10" s="142">
        <f>'U13-U17-U20 Champs Timescale'!C11</f>
        <v>0.52430555555555536</v>
      </c>
      <c r="D10" s="151">
        <f>'U13-U17-U20 Champs Timescale'!D11</f>
        <v>1.3888888888888888E-2</v>
      </c>
      <c r="E10" s="144">
        <f>'U13-U17-U20 Champs Timescale'!E11</f>
        <v>0.56944444444444431</v>
      </c>
      <c r="F10" s="145">
        <f>'U13-U17-U20 Champs Timescale'!F11</f>
        <v>0.58333333333333315</v>
      </c>
      <c r="G10" s="195">
        <f>'U13-U17-U20 Champs Timescale'!G11</f>
        <v>0.58680555555555536</v>
      </c>
      <c r="H10" s="153" t="str">
        <f>'U13-U17-U20 Champs Timescale'!K11</f>
        <v>200m</v>
      </c>
      <c r="I10" s="153" t="str">
        <f>'U13-U17-U20 Champs Timescale'!L11</f>
        <v>Heats</v>
      </c>
      <c r="J10" s="149" t="str">
        <f>'U13-U17-U20 Champs Timescale'!H11</f>
        <v>U17M</v>
      </c>
      <c r="K10" s="147">
        <f>'U13-U17-U20 Champs Timescale'!I11</f>
        <v>9</v>
      </c>
      <c r="L10" s="152" t="str">
        <f>'U13-U17-U20 Champs Timescale'!J11</f>
        <v>3</v>
      </c>
      <c r="M10" s="149">
        <v>13</v>
      </c>
      <c r="N10" s="146">
        <f t="shared" si="4"/>
        <v>1.0416666666666666E-2</v>
      </c>
      <c r="O10" s="146">
        <f t="shared" si="17"/>
        <v>0.56944444444444431</v>
      </c>
      <c r="Q10" s="183">
        <f t="shared" si="5"/>
        <v>0.59722222222222199</v>
      </c>
      <c r="R10" s="68"/>
      <c r="S10" s="69"/>
      <c r="T10" s="77"/>
      <c r="U10" s="82"/>
      <c r="V10" s="64"/>
      <c r="W10" s="63"/>
      <c r="X10" s="11"/>
      <c r="Y10" s="42"/>
      <c r="Z10" s="26" t="str">
        <f t="shared" si="19"/>
        <v/>
      </c>
      <c r="AA10" s="12" t="str">
        <f t="shared" si="19"/>
        <v/>
      </c>
      <c r="AB10" s="12" t="str">
        <f t="shared" si="19"/>
        <v/>
      </c>
      <c r="AC10" s="12" t="str">
        <f t="shared" si="19"/>
        <v/>
      </c>
      <c r="AD10" s="12" t="str">
        <f t="shared" si="19"/>
        <v/>
      </c>
      <c r="AE10" s="12" t="str">
        <f t="shared" si="19"/>
        <v/>
      </c>
      <c r="AF10" s="12" t="str">
        <f t="shared" si="19"/>
        <v/>
      </c>
      <c r="AG10" s="12" t="str">
        <f t="shared" si="19"/>
        <v/>
      </c>
      <c r="AH10" s="12" t="str">
        <f t="shared" si="19"/>
        <v/>
      </c>
      <c r="AI10" s="12" t="str">
        <f t="shared" si="19"/>
        <v/>
      </c>
      <c r="AJ10" s="12" t="str">
        <f t="shared" si="20"/>
        <v/>
      </c>
      <c r="AK10" s="12" t="str">
        <f t="shared" si="20"/>
        <v/>
      </c>
      <c r="AL10" s="12" t="str">
        <f t="shared" si="20"/>
        <v/>
      </c>
      <c r="AM10" s="12" t="str">
        <f t="shared" si="20"/>
        <v/>
      </c>
      <c r="AN10" s="12" t="str">
        <f t="shared" si="20"/>
        <v/>
      </c>
      <c r="AO10" s="12" t="str">
        <f t="shared" si="20"/>
        <v/>
      </c>
      <c r="AP10" s="12" t="str">
        <f t="shared" si="20"/>
        <v/>
      </c>
      <c r="AQ10" s="12" t="str">
        <f t="shared" si="20"/>
        <v/>
      </c>
      <c r="AR10" s="12" t="str">
        <f t="shared" si="20"/>
        <v/>
      </c>
      <c r="AS10" s="12" t="str">
        <f t="shared" si="20"/>
        <v/>
      </c>
      <c r="AT10" s="12" t="str">
        <f t="shared" si="21"/>
        <v/>
      </c>
      <c r="AU10" s="12" t="str">
        <f t="shared" si="21"/>
        <v/>
      </c>
      <c r="AV10" s="12" t="str">
        <f t="shared" si="21"/>
        <v/>
      </c>
      <c r="AW10" s="12" t="str">
        <f t="shared" si="21"/>
        <v/>
      </c>
      <c r="AX10" s="12" t="str">
        <f t="shared" si="21"/>
        <v/>
      </c>
      <c r="AY10" s="12" t="str">
        <f t="shared" si="21"/>
        <v/>
      </c>
      <c r="AZ10" s="12" t="str">
        <f t="shared" si="21"/>
        <v/>
      </c>
      <c r="BA10" s="12" t="str">
        <f t="shared" si="21"/>
        <v/>
      </c>
      <c r="BB10" s="12" t="str">
        <f t="shared" si="21"/>
        <v/>
      </c>
      <c r="BC10" s="12" t="str">
        <f t="shared" si="21"/>
        <v/>
      </c>
      <c r="BD10" s="12" t="str">
        <f t="shared" si="22"/>
        <v/>
      </c>
      <c r="BE10" s="12" t="str">
        <f t="shared" si="22"/>
        <v/>
      </c>
      <c r="BF10" s="12" t="str">
        <f t="shared" si="22"/>
        <v/>
      </c>
      <c r="BG10" s="12" t="str">
        <f t="shared" si="22"/>
        <v/>
      </c>
      <c r="BH10" s="12" t="str">
        <f t="shared" si="22"/>
        <v/>
      </c>
      <c r="BI10" s="12" t="str">
        <f t="shared" si="22"/>
        <v/>
      </c>
      <c r="BJ10" s="12" t="str">
        <f t="shared" si="22"/>
        <v/>
      </c>
      <c r="BK10" s="12" t="str">
        <f t="shared" si="22"/>
        <v/>
      </c>
      <c r="BL10" s="12" t="str">
        <f t="shared" si="22"/>
        <v/>
      </c>
      <c r="BM10" s="12" t="str">
        <f t="shared" si="22"/>
        <v/>
      </c>
      <c r="BN10" s="12" t="str">
        <f t="shared" si="23"/>
        <v/>
      </c>
      <c r="BO10" s="12" t="str">
        <f t="shared" si="23"/>
        <v/>
      </c>
      <c r="BP10" s="12" t="str">
        <f t="shared" si="23"/>
        <v/>
      </c>
      <c r="BQ10" s="12" t="str">
        <f t="shared" si="23"/>
        <v/>
      </c>
      <c r="BR10" s="12" t="str">
        <f t="shared" si="23"/>
        <v/>
      </c>
      <c r="BS10" s="12" t="str">
        <f t="shared" si="23"/>
        <v/>
      </c>
      <c r="BT10" s="12" t="str">
        <f t="shared" si="23"/>
        <v/>
      </c>
      <c r="BU10" s="12" t="str">
        <f t="shared" si="23"/>
        <v/>
      </c>
      <c r="BV10" s="12" t="str">
        <f t="shared" si="23"/>
        <v/>
      </c>
      <c r="BW10" s="12" t="str">
        <f t="shared" si="23"/>
        <v/>
      </c>
      <c r="BX10" s="12" t="str">
        <f t="shared" si="24"/>
        <v/>
      </c>
      <c r="BY10" s="12" t="str">
        <f t="shared" si="24"/>
        <v/>
      </c>
      <c r="BZ10" s="12" t="str">
        <f t="shared" si="24"/>
        <v/>
      </c>
      <c r="CA10" s="12" t="str">
        <f t="shared" si="24"/>
        <v/>
      </c>
      <c r="CB10" s="12" t="str">
        <f t="shared" si="24"/>
        <v/>
      </c>
      <c r="CC10" s="12" t="str">
        <f t="shared" si="24"/>
        <v/>
      </c>
      <c r="CD10" s="12" t="str">
        <f t="shared" si="24"/>
        <v/>
      </c>
      <c r="CE10" s="12" t="str">
        <f t="shared" si="24"/>
        <v/>
      </c>
      <c r="CF10" s="12" t="str">
        <f t="shared" si="24"/>
        <v/>
      </c>
      <c r="CG10" s="12" t="str">
        <f t="shared" si="24"/>
        <v/>
      </c>
      <c r="CH10" s="12" t="str">
        <f t="shared" si="25"/>
        <v/>
      </c>
      <c r="CI10" s="12" t="str">
        <f t="shared" si="25"/>
        <v/>
      </c>
      <c r="CJ10" s="12" t="str">
        <f t="shared" si="25"/>
        <v/>
      </c>
      <c r="CK10" s="12" t="str">
        <f t="shared" si="25"/>
        <v/>
      </c>
      <c r="CL10" s="12" t="str">
        <f t="shared" si="25"/>
        <v/>
      </c>
      <c r="CM10" s="12" t="str">
        <f t="shared" si="25"/>
        <v/>
      </c>
      <c r="CN10" s="12" t="str">
        <f t="shared" si="25"/>
        <v/>
      </c>
      <c r="CO10" s="12" t="str">
        <f t="shared" si="25"/>
        <v/>
      </c>
      <c r="CP10" s="12" t="str">
        <f t="shared" si="25"/>
        <v/>
      </c>
      <c r="CQ10" s="12" t="str">
        <f t="shared" si="25"/>
        <v/>
      </c>
      <c r="CR10" s="12" t="str">
        <f t="shared" si="25"/>
        <v/>
      </c>
      <c r="CS10" s="12" t="str">
        <f t="shared" si="25"/>
        <v/>
      </c>
      <c r="CT10" s="12" t="str">
        <f t="shared" si="25"/>
        <v/>
      </c>
      <c r="CU10" s="12" t="str">
        <f t="shared" si="25"/>
        <v/>
      </c>
      <c r="CV10" s="12" t="str">
        <f t="shared" si="26"/>
        <v/>
      </c>
      <c r="CW10" s="12" t="str">
        <f t="shared" si="26"/>
        <v/>
      </c>
      <c r="CX10" s="12" t="str">
        <f t="shared" si="26"/>
        <v/>
      </c>
      <c r="CY10" s="12" t="str">
        <f t="shared" si="26"/>
        <v/>
      </c>
      <c r="CZ10" s="12" t="str">
        <f t="shared" si="26"/>
        <v/>
      </c>
      <c r="DA10" s="12" t="str">
        <f t="shared" si="26"/>
        <v/>
      </c>
      <c r="DB10" s="12" t="str">
        <f t="shared" si="26"/>
        <v/>
      </c>
      <c r="DC10" s="12" t="str">
        <f t="shared" si="26"/>
        <v/>
      </c>
      <c r="DD10" s="12" t="str">
        <f t="shared" si="26"/>
        <v/>
      </c>
      <c r="DE10" s="12" t="str">
        <f t="shared" si="26"/>
        <v/>
      </c>
      <c r="DF10" s="12" t="str">
        <f t="shared" si="26"/>
        <v/>
      </c>
      <c r="DG10" s="12" t="str">
        <f t="shared" si="27"/>
        <v/>
      </c>
      <c r="DH10" s="12" t="str">
        <f t="shared" si="27"/>
        <v/>
      </c>
      <c r="DI10" s="12" t="str">
        <f t="shared" si="27"/>
        <v/>
      </c>
      <c r="DJ10" s="12" t="str">
        <f t="shared" si="27"/>
        <v/>
      </c>
      <c r="DK10" s="12" t="str">
        <f t="shared" si="27"/>
        <v/>
      </c>
      <c r="DL10" s="12" t="str">
        <f t="shared" si="27"/>
        <v/>
      </c>
      <c r="DM10" s="12" t="str">
        <f t="shared" si="27"/>
        <v/>
      </c>
      <c r="DN10" s="12" t="str">
        <f t="shared" si="27"/>
        <v/>
      </c>
      <c r="DO10" s="12" t="str">
        <f t="shared" si="27"/>
        <v/>
      </c>
      <c r="DP10" s="12" t="str">
        <f t="shared" si="27"/>
        <v/>
      </c>
      <c r="DQ10" s="12" t="str">
        <f t="shared" si="27"/>
        <v/>
      </c>
      <c r="DR10" s="12" t="str">
        <f t="shared" si="27"/>
        <v/>
      </c>
      <c r="DS10" s="12" t="str">
        <f t="shared" si="27"/>
        <v/>
      </c>
      <c r="DT10" s="12" t="str">
        <f t="shared" si="27"/>
        <v/>
      </c>
      <c r="DU10" s="12" t="str">
        <f t="shared" si="27"/>
        <v/>
      </c>
      <c r="DV10" s="12" t="str">
        <f t="shared" si="27"/>
        <v/>
      </c>
      <c r="DW10" s="12" t="str">
        <f t="shared" si="27"/>
        <v/>
      </c>
      <c r="DX10" s="12" t="str">
        <f t="shared" si="27"/>
        <v/>
      </c>
      <c r="DY10" s="12" t="str">
        <f t="shared" si="27"/>
        <v/>
      </c>
      <c r="DZ10" s="12" t="str">
        <f t="shared" si="27"/>
        <v/>
      </c>
      <c r="EA10" s="12" t="str">
        <f t="shared" si="27"/>
        <v/>
      </c>
      <c r="EB10" s="12" t="str">
        <f t="shared" si="27"/>
        <v/>
      </c>
      <c r="EC10" s="12" t="str">
        <f t="shared" si="27"/>
        <v/>
      </c>
      <c r="ED10" s="12" t="str">
        <f t="shared" si="27"/>
        <v/>
      </c>
      <c r="EE10" s="12" t="str">
        <f t="shared" si="27"/>
        <v/>
      </c>
      <c r="EF10" s="12" t="str">
        <f t="shared" si="27"/>
        <v/>
      </c>
      <c r="EG10" s="12" t="str">
        <f t="shared" si="27"/>
        <v/>
      </c>
      <c r="EH10" s="12" t="str">
        <f t="shared" si="27"/>
        <v/>
      </c>
      <c r="EI10" s="12" t="str">
        <f t="shared" si="27"/>
        <v/>
      </c>
      <c r="EJ10" s="12" t="str">
        <f t="shared" si="28"/>
        <v/>
      </c>
      <c r="EK10" s="12" t="str">
        <f t="shared" si="28"/>
        <v/>
      </c>
      <c r="EL10" s="12" t="str">
        <f t="shared" si="28"/>
        <v/>
      </c>
      <c r="EM10" s="12" t="str">
        <f t="shared" si="28"/>
        <v/>
      </c>
      <c r="EN10" s="12" t="str">
        <f t="shared" si="28"/>
        <v/>
      </c>
      <c r="EO10" s="12" t="str">
        <f t="shared" si="28"/>
        <v/>
      </c>
      <c r="EP10" s="12" t="str">
        <f t="shared" si="28"/>
        <v/>
      </c>
      <c r="EQ10" s="12" t="str">
        <f t="shared" si="28"/>
        <v/>
      </c>
      <c r="ER10" s="12" t="str">
        <f t="shared" si="28"/>
        <v/>
      </c>
      <c r="ES10" s="12" t="str">
        <f t="shared" si="28"/>
        <v/>
      </c>
      <c r="ET10" s="12" t="str">
        <f t="shared" si="28"/>
        <v/>
      </c>
      <c r="EU10" s="12" t="str">
        <f t="shared" si="28"/>
        <v/>
      </c>
    </row>
    <row r="11" spans="1:151" ht="18" customHeight="1" x14ac:dyDescent="0.2">
      <c r="A11" s="7" t="str">
        <f t="shared" si="16"/>
        <v>U13B 200m Heats</v>
      </c>
      <c r="B11" s="141" t="str">
        <f>'U13-U17-U20 Champs Timescale'!B12</f>
        <v>T09-1</v>
      </c>
      <c r="C11" s="142">
        <f>'U13-U17-U20 Champs Timescale'!C12</f>
        <v>0.53472222222222199</v>
      </c>
      <c r="D11" s="151">
        <f>'U13-U17-U20 Champs Timescale'!D12</f>
        <v>1.3888888888888888E-2</v>
      </c>
      <c r="E11" s="144">
        <f>'U13-U17-U20 Champs Timescale'!E12</f>
        <v>0.57986111111111094</v>
      </c>
      <c r="F11" s="145">
        <f>'U13-U17-U20 Champs Timescale'!F12</f>
        <v>0.59374999999999978</v>
      </c>
      <c r="G11" s="195">
        <f>'U13-U17-U20 Champs Timescale'!G12</f>
        <v>0.59722222222222199</v>
      </c>
      <c r="H11" s="153" t="str">
        <f>'U13-U17-U20 Champs Timescale'!K12</f>
        <v>200m</v>
      </c>
      <c r="I11" s="153" t="str">
        <f>'U13-U17-U20 Champs Timescale'!L12</f>
        <v>Heats</v>
      </c>
      <c r="J11" s="149" t="str">
        <f>'U13-U17-U20 Champs Timescale'!H12</f>
        <v>U13B</v>
      </c>
      <c r="K11" s="147">
        <f>'U13-U17-U20 Champs Timescale'!I12</f>
        <v>6</v>
      </c>
      <c r="L11" s="152" t="str">
        <f>'U13-U17-U20 Champs Timescale'!J12</f>
        <v>2</v>
      </c>
      <c r="M11" s="149">
        <v>14</v>
      </c>
      <c r="N11" s="146">
        <f t="shared" si="4"/>
        <v>6.9444444444444441E-3</v>
      </c>
      <c r="O11" s="146">
        <f t="shared" si="17"/>
        <v>0.57986111111111094</v>
      </c>
      <c r="Q11" s="183">
        <f t="shared" si="5"/>
        <v>0.60416666666666641</v>
      </c>
      <c r="R11" s="68" t="str">
        <f t="shared" si="18"/>
        <v>U13G 200m Final</v>
      </c>
      <c r="S11" s="69">
        <v>1</v>
      </c>
      <c r="T11" s="72" t="s">
        <v>99</v>
      </c>
      <c r="U11" s="82">
        <f>IFERROR(VLOOKUP($R11,Junior_Age_Groups_Events,4,FALSE),"")</f>
        <v>1.3888888888888888E-2</v>
      </c>
      <c r="V11" s="64">
        <f>IFERROR(VLOOKUP($R11,Junior_Age_Groups_Events,7,FALSE),"")</f>
        <v>0.67708333333333282</v>
      </c>
      <c r="W11" s="63">
        <f>IFERROR(VLOOKUP($R11,Junior_Age_Groups_Events,17,FALSE),"")</f>
        <v>0.68055555555555503</v>
      </c>
      <c r="X11" s="11">
        <f>IFERROR(VLOOKUP($R11,Junior_Age_Groups_Events,19,FALSE),"")</f>
        <v>1</v>
      </c>
      <c r="Y11" s="42">
        <f>IFERROR(VLOOKUP($R11,Junior_Age_Groups_Events,11,FALSE),"")</f>
        <v>4</v>
      </c>
      <c r="Z11" s="26" t="str">
        <f t="shared" si="19"/>
        <v/>
      </c>
      <c r="AA11" s="12" t="str">
        <f t="shared" si="19"/>
        <v/>
      </c>
      <c r="AB11" s="12" t="str">
        <f t="shared" si="19"/>
        <v/>
      </c>
      <c r="AC11" s="12" t="str">
        <f t="shared" si="19"/>
        <v/>
      </c>
      <c r="AD11" s="12" t="str">
        <f t="shared" si="19"/>
        <v/>
      </c>
      <c r="AE11" s="12" t="str">
        <f t="shared" si="19"/>
        <v/>
      </c>
      <c r="AF11" s="12" t="str">
        <f t="shared" si="19"/>
        <v/>
      </c>
      <c r="AG11" s="12" t="str">
        <f t="shared" si="19"/>
        <v/>
      </c>
      <c r="AH11" s="12" t="str">
        <f t="shared" si="19"/>
        <v/>
      </c>
      <c r="AI11" s="12" t="str">
        <f t="shared" si="19"/>
        <v/>
      </c>
      <c r="AJ11" s="12" t="str">
        <f t="shared" si="20"/>
        <v/>
      </c>
      <c r="AK11" s="12" t="str">
        <f t="shared" si="20"/>
        <v/>
      </c>
      <c r="AL11" s="12" t="str">
        <f t="shared" si="20"/>
        <v/>
      </c>
      <c r="AM11" s="12" t="str">
        <f t="shared" si="20"/>
        <v/>
      </c>
      <c r="AN11" s="12" t="str">
        <f t="shared" si="20"/>
        <v/>
      </c>
      <c r="AO11" s="12" t="str">
        <f t="shared" si="20"/>
        <v/>
      </c>
      <c r="AP11" s="12" t="str">
        <f t="shared" si="20"/>
        <v/>
      </c>
      <c r="AQ11" s="12" t="str">
        <f t="shared" si="20"/>
        <v/>
      </c>
      <c r="AR11" s="12" t="str">
        <f t="shared" si="20"/>
        <v/>
      </c>
      <c r="AS11" s="12" t="str">
        <f t="shared" si="20"/>
        <v/>
      </c>
      <c r="AT11" s="12" t="str">
        <f t="shared" si="21"/>
        <v/>
      </c>
      <c r="AU11" s="12" t="str">
        <f t="shared" si="21"/>
        <v/>
      </c>
      <c r="AV11" s="12" t="str">
        <f t="shared" si="21"/>
        <v/>
      </c>
      <c r="AW11" s="12" t="str">
        <f t="shared" si="21"/>
        <v/>
      </c>
      <c r="AX11" s="12" t="str">
        <f t="shared" si="21"/>
        <v/>
      </c>
      <c r="AY11" s="12" t="str">
        <f t="shared" si="21"/>
        <v/>
      </c>
      <c r="AZ11" s="12" t="str">
        <f t="shared" si="21"/>
        <v/>
      </c>
      <c r="BA11" s="12" t="str">
        <f t="shared" si="21"/>
        <v/>
      </c>
      <c r="BB11" s="12" t="str">
        <f t="shared" si="21"/>
        <v/>
      </c>
      <c r="BC11" s="12" t="str">
        <f t="shared" si="21"/>
        <v/>
      </c>
      <c r="BD11" s="12" t="str">
        <f t="shared" si="22"/>
        <v/>
      </c>
      <c r="BE11" s="12" t="str">
        <f t="shared" si="22"/>
        <v/>
      </c>
      <c r="BF11" s="12" t="str">
        <f t="shared" si="22"/>
        <v/>
      </c>
      <c r="BG11" s="12" t="str">
        <f t="shared" si="22"/>
        <v/>
      </c>
      <c r="BH11" s="12" t="str">
        <f t="shared" si="22"/>
        <v/>
      </c>
      <c r="BI11" s="12" t="str">
        <f t="shared" si="22"/>
        <v/>
      </c>
      <c r="BJ11" s="12" t="str">
        <f t="shared" si="22"/>
        <v/>
      </c>
      <c r="BK11" s="12" t="str">
        <f t="shared" si="22"/>
        <v/>
      </c>
      <c r="BL11" s="12" t="str">
        <f t="shared" si="22"/>
        <v/>
      </c>
      <c r="BM11" s="12" t="str">
        <f t="shared" si="22"/>
        <v/>
      </c>
      <c r="BN11" s="12" t="str">
        <f t="shared" si="23"/>
        <v/>
      </c>
      <c r="BO11" s="12" t="str">
        <f t="shared" si="23"/>
        <v/>
      </c>
      <c r="BP11" s="12" t="str">
        <f t="shared" si="23"/>
        <v/>
      </c>
      <c r="BQ11" s="12" t="str">
        <f t="shared" si="23"/>
        <v/>
      </c>
      <c r="BR11" s="12" t="str">
        <f t="shared" si="23"/>
        <v/>
      </c>
      <c r="BS11" s="12" t="str">
        <f t="shared" si="23"/>
        <v/>
      </c>
      <c r="BT11" s="12" t="str">
        <f t="shared" si="23"/>
        <v/>
      </c>
      <c r="BU11" s="12" t="str">
        <f t="shared" si="23"/>
        <v/>
      </c>
      <c r="BV11" s="12" t="str">
        <f t="shared" si="23"/>
        <v/>
      </c>
      <c r="BW11" s="12" t="str">
        <f t="shared" si="23"/>
        <v/>
      </c>
      <c r="BX11" s="12" t="str">
        <f t="shared" si="24"/>
        <v/>
      </c>
      <c r="BY11" s="12" t="str">
        <f t="shared" si="24"/>
        <v/>
      </c>
      <c r="BZ11" s="12" t="str">
        <f t="shared" si="24"/>
        <v/>
      </c>
      <c r="CA11" s="12" t="str">
        <f t="shared" si="24"/>
        <v/>
      </c>
      <c r="CB11" s="12" t="str">
        <f t="shared" si="24"/>
        <v/>
      </c>
      <c r="CC11" s="12" t="str">
        <f t="shared" si="24"/>
        <v/>
      </c>
      <c r="CD11" s="12" t="str">
        <f t="shared" si="24"/>
        <v/>
      </c>
      <c r="CE11" s="12" t="str">
        <f t="shared" si="24"/>
        <v/>
      </c>
      <c r="CF11" s="12" t="str">
        <f t="shared" si="24"/>
        <v/>
      </c>
      <c r="CG11" s="12" t="str">
        <f t="shared" si="24"/>
        <v/>
      </c>
      <c r="CH11" s="12" t="str">
        <f t="shared" si="25"/>
        <v/>
      </c>
      <c r="CI11" s="12" t="str">
        <f t="shared" si="25"/>
        <v/>
      </c>
      <c r="CJ11" s="12" t="str">
        <f t="shared" si="25"/>
        <v/>
      </c>
      <c r="CK11" s="12" t="str">
        <f t="shared" si="25"/>
        <v/>
      </c>
      <c r="CL11" s="12" t="str">
        <f t="shared" si="25"/>
        <v/>
      </c>
      <c r="CM11" s="12" t="str">
        <f t="shared" si="25"/>
        <v/>
      </c>
      <c r="CN11" s="12" t="str">
        <f t="shared" si="25"/>
        <v/>
      </c>
      <c r="CO11" s="12" t="str">
        <f t="shared" si="25"/>
        <v/>
      </c>
      <c r="CP11" s="12" t="str">
        <f t="shared" si="25"/>
        <v/>
      </c>
      <c r="CQ11" s="12">
        <f t="shared" si="25"/>
        <v>1</v>
      </c>
      <c r="CR11" s="12" t="str">
        <f t="shared" si="25"/>
        <v/>
      </c>
      <c r="CS11" s="12" t="str">
        <f t="shared" si="25"/>
        <v/>
      </c>
      <c r="CT11" s="12" t="str">
        <f t="shared" si="25"/>
        <v/>
      </c>
      <c r="CU11" s="12" t="str">
        <f t="shared" si="25"/>
        <v/>
      </c>
      <c r="CV11" s="12" t="str">
        <f t="shared" si="26"/>
        <v/>
      </c>
      <c r="CW11" s="12" t="str">
        <f t="shared" si="26"/>
        <v/>
      </c>
      <c r="CX11" s="12" t="str">
        <f t="shared" si="26"/>
        <v/>
      </c>
      <c r="CY11" s="12" t="str">
        <f t="shared" si="26"/>
        <v/>
      </c>
      <c r="CZ11" s="12" t="str">
        <f t="shared" si="26"/>
        <v/>
      </c>
      <c r="DA11" s="12" t="str">
        <f t="shared" si="26"/>
        <v/>
      </c>
      <c r="DB11" s="12" t="str">
        <f t="shared" si="26"/>
        <v/>
      </c>
      <c r="DC11" s="12" t="str">
        <f t="shared" si="26"/>
        <v/>
      </c>
      <c r="DD11" s="12" t="str">
        <f t="shared" si="26"/>
        <v/>
      </c>
      <c r="DE11" s="12" t="str">
        <f t="shared" si="26"/>
        <v/>
      </c>
      <c r="DF11" s="12" t="str">
        <f t="shared" si="26"/>
        <v/>
      </c>
      <c r="DG11" s="12" t="str">
        <f t="shared" si="27"/>
        <v/>
      </c>
      <c r="DH11" s="12" t="str">
        <f t="shared" si="27"/>
        <v/>
      </c>
      <c r="DI11" s="12" t="str">
        <f t="shared" si="27"/>
        <v/>
      </c>
      <c r="DJ11" s="12" t="str">
        <f t="shared" si="27"/>
        <v/>
      </c>
      <c r="DK11" s="12" t="str">
        <f t="shared" si="27"/>
        <v/>
      </c>
      <c r="DL11" s="12" t="str">
        <f t="shared" si="27"/>
        <v/>
      </c>
      <c r="DM11" s="12" t="str">
        <f t="shared" si="27"/>
        <v/>
      </c>
      <c r="DN11" s="12" t="str">
        <f t="shared" si="27"/>
        <v/>
      </c>
      <c r="DO11" s="12" t="str">
        <f t="shared" si="27"/>
        <v/>
      </c>
      <c r="DP11" s="12" t="str">
        <f t="shared" si="27"/>
        <v/>
      </c>
      <c r="DQ11" s="12" t="str">
        <f t="shared" si="27"/>
        <v/>
      </c>
      <c r="DR11" s="12" t="str">
        <f t="shared" si="27"/>
        <v/>
      </c>
      <c r="DS11" s="12" t="str">
        <f t="shared" si="27"/>
        <v/>
      </c>
      <c r="DT11" s="12" t="str">
        <f t="shared" si="27"/>
        <v/>
      </c>
      <c r="DU11" s="12" t="str">
        <f t="shared" si="27"/>
        <v/>
      </c>
      <c r="DV11" s="12" t="str">
        <f t="shared" si="27"/>
        <v/>
      </c>
      <c r="DW11" s="12" t="str">
        <f t="shared" si="27"/>
        <v/>
      </c>
      <c r="DX11" s="12" t="str">
        <f t="shared" si="27"/>
        <v/>
      </c>
      <c r="DY11" s="12" t="str">
        <f t="shared" si="27"/>
        <v/>
      </c>
      <c r="DZ11" s="12" t="str">
        <f t="shared" si="27"/>
        <v/>
      </c>
      <c r="EA11" s="12" t="str">
        <f t="shared" si="27"/>
        <v/>
      </c>
      <c r="EB11" s="12" t="str">
        <f t="shared" si="27"/>
        <v/>
      </c>
      <c r="EC11" s="12" t="str">
        <f t="shared" si="27"/>
        <v/>
      </c>
      <c r="ED11" s="12" t="str">
        <f t="shared" si="27"/>
        <v/>
      </c>
      <c r="EE11" s="12" t="str">
        <f t="shared" si="27"/>
        <v/>
      </c>
      <c r="EF11" s="12" t="str">
        <f t="shared" si="27"/>
        <v/>
      </c>
      <c r="EG11" s="12" t="str">
        <f t="shared" si="27"/>
        <v/>
      </c>
      <c r="EH11" s="12" t="str">
        <f t="shared" si="27"/>
        <v/>
      </c>
      <c r="EI11" s="12" t="str">
        <f t="shared" si="27"/>
        <v/>
      </c>
      <c r="EJ11" s="12" t="str">
        <f t="shared" si="28"/>
        <v/>
      </c>
      <c r="EK11" s="12" t="str">
        <f t="shared" si="28"/>
        <v/>
      </c>
      <c r="EL11" s="12" t="str">
        <f t="shared" si="28"/>
        <v/>
      </c>
      <c r="EM11" s="12" t="str">
        <f t="shared" si="28"/>
        <v/>
      </c>
      <c r="EN11" s="12" t="str">
        <f t="shared" si="28"/>
        <v/>
      </c>
      <c r="EO11" s="12" t="str">
        <f t="shared" si="28"/>
        <v/>
      </c>
      <c r="EP11" s="12" t="str">
        <f t="shared" si="28"/>
        <v/>
      </c>
      <c r="EQ11" s="12" t="str">
        <f t="shared" si="28"/>
        <v/>
      </c>
      <c r="ER11" s="12" t="str">
        <f t="shared" si="28"/>
        <v/>
      </c>
      <c r="ES11" s="12" t="str">
        <f t="shared" si="28"/>
        <v/>
      </c>
      <c r="ET11" s="12" t="str">
        <f t="shared" si="28"/>
        <v/>
      </c>
      <c r="EU11" s="12" t="str">
        <f t="shared" si="28"/>
        <v/>
      </c>
    </row>
    <row r="12" spans="1:151" ht="18" customHeight="1" x14ac:dyDescent="0.2">
      <c r="A12" s="7" t="str">
        <f t="shared" si="16"/>
        <v>U20M/U17M 3000m Straight Final</v>
      </c>
      <c r="B12" s="141" t="str">
        <f>'U13-U17-U20 Champs Timescale'!B13</f>
        <v>T10-1</v>
      </c>
      <c r="C12" s="142">
        <f>'U13-U17-U20 Champs Timescale'!C13</f>
        <v>0.54166666666666641</v>
      </c>
      <c r="D12" s="151">
        <f>'U13-U17-U20 Champs Timescale'!D13</f>
        <v>1.3888888888888888E-2</v>
      </c>
      <c r="E12" s="144">
        <f>'U13-U17-U20 Champs Timescale'!E13</f>
        <v>0.58680555555555536</v>
      </c>
      <c r="F12" s="145">
        <f>'U13-U17-U20 Champs Timescale'!F13</f>
        <v>0.6006944444444442</v>
      </c>
      <c r="G12" s="195">
        <f>'U13-U17-U20 Champs Timescale'!G13</f>
        <v>0.60416666666666641</v>
      </c>
      <c r="H12" s="153" t="str">
        <f>'U13-U17-U20 Champs Timescale'!K13</f>
        <v>3000m</v>
      </c>
      <c r="I12" s="153" t="str">
        <f>'U13-U17-U20 Champs Timescale'!L13</f>
        <v>Straight Final</v>
      </c>
      <c r="J12" s="149" t="str">
        <f>'U13-U17-U20 Champs Timescale'!H13</f>
        <v>U20M/U17M</v>
      </c>
      <c r="K12" s="147">
        <f>'U13-U17-U20 Champs Timescale'!I13</f>
        <v>10</v>
      </c>
      <c r="L12" s="152" t="str">
        <f>'U13-U17-U20 Champs Timescale'!J13</f>
        <v>1</v>
      </c>
      <c r="M12" s="149">
        <v>15</v>
      </c>
      <c r="N12" s="146">
        <f t="shared" si="4"/>
        <v>3.472222222222222E-3</v>
      </c>
      <c r="O12" s="146">
        <f t="shared" si="17"/>
        <v>0.58680555555555536</v>
      </c>
      <c r="Q12" s="183">
        <f t="shared" si="5"/>
        <v>0.60763888888888862</v>
      </c>
      <c r="R12" s="68" t="str">
        <f t="shared" si="18"/>
        <v>U13G 800m Time Trials</v>
      </c>
      <c r="S12" s="69">
        <v>1</v>
      </c>
      <c r="T12" s="78" t="s">
        <v>2322</v>
      </c>
      <c r="U12" s="82">
        <f>IFERROR(VLOOKUP($R12,Junior_Age_Groups_Events,4,FALSE),"")</f>
        <v>1.3888888888888888E-2</v>
      </c>
      <c r="V12" s="64">
        <f>IFERROR(VLOOKUP($R12,Junior_Age_Groups_Events,7,FALSE),"")</f>
        <v>0.6354166666666663</v>
      </c>
      <c r="W12" s="63">
        <f>IFERROR(VLOOKUP($R12,Junior_Age_Groups_Events,17,FALSE),"")</f>
        <v>0.63888888888888851</v>
      </c>
      <c r="X12" s="11">
        <f>IFERROR(VLOOKUP($R12,Junior_Age_Groups_Events,19,FALSE),"")</f>
        <v>1</v>
      </c>
      <c r="Y12" s="42">
        <f>IFERROR(VLOOKUP($R12,Junior_Age_Groups_Events,11,FALSE),"")</f>
        <v>6</v>
      </c>
      <c r="Z12" s="26" t="str">
        <f t="shared" si="19"/>
        <v/>
      </c>
      <c r="AA12" s="12" t="str">
        <f t="shared" si="19"/>
        <v/>
      </c>
      <c r="AB12" s="12" t="str">
        <f t="shared" si="19"/>
        <v/>
      </c>
      <c r="AC12" s="12" t="str">
        <f t="shared" si="19"/>
        <v/>
      </c>
      <c r="AD12" s="12" t="str">
        <f t="shared" si="19"/>
        <v/>
      </c>
      <c r="AE12" s="12" t="str">
        <f t="shared" si="19"/>
        <v/>
      </c>
      <c r="AF12" s="12" t="str">
        <f t="shared" si="19"/>
        <v/>
      </c>
      <c r="AG12" s="12" t="str">
        <f t="shared" si="19"/>
        <v/>
      </c>
      <c r="AH12" s="12" t="str">
        <f t="shared" si="19"/>
        <v/>
      </c>
      <c r="AI12" s="12" t="str">
        <f t="shared" si="19"/>
        <v/>
      </c>
      <c r="AJ12" s="12" t="str">
        <f t="shared" si="20"/>
        <v/>
      </c>
      <c r="AK12" s="12" t="str">
        <f t="shared" si="20"/>
        <v/>
      </c>
      <c r="AL12" s="12" t="str">
        <f t="shared" si="20"/>
        <v/>
      </c>
      <c r="AM12" s="12" t="str">
        <f t="shared" si="20"/>
        <v/>
      </c>
      <c r="AN12" s="12" t="str">
        <f t="shared" si="20"/>
        <v/>
      </c>
      <c r="AO12" s="12" t="str">
        <f t="shared" si="20"/>
        <v/>
      </c>
      <c r="AP12" s="12" t="str">
        <f t="shared" si="20"/>
        <v/>
      </c>
      <c r="AQ12" s="12" t="str">
        <f t="shared" si="20"/>
        <v/>
      </c>
      <c r="AR12" s="12" t="str">
        <f t="shared" si="20"/>
        <v/>
      </c>
      <c r="AS12" s="12" t="str">
        <f t="shared" si="20"/>
        <v/>
      </c>
      <c r="AT12" s="12" t="str">
        <f t="shared" si="21"/>
        <v/>
      </c>
      <c r="AU12" s="12" t="str">
        <f t="shared" si="21"/>
        <v/>
      </c>
      <c r="AV12" s="12" t="str">
        <f t="shared" si="21"/>
        <v/>
      </c>
      <c r="AW12" s="12" t="str">
        <f t="shared" si="21"/>
        <v/>
      </c>
      <c r="AX12" s="12" t="str">
        <f t="shared" si="21"/>
        <v/>
      </c>
      <c r="AY12" s="12" t="str">
        <f t="shared" si="21"/>
        <v/>
      </c>
      <c r="AZ12" s="12" t="str">
        <f t="shared" si="21"/>
        <v/>
      </c>
      <c r="BA12" s="12" t="str">
        <f t="shared" si="21"/>
        <v/>
      </c>
      <c r="BB12" s="12" t="str">
        <f t="shared" si="21"/>
        <v/>
      </c>
      <c r="BC12" s="12" t="str">
        <f t="shared" si="21"/>
        <v/>
      </c>
      <c r="BD12" s="12" t="str">
        <f t="shared" si="22"/>
        <v/>
      </c>
      <c r="BE12" s="12" t="str">
        <f t="shared" si="22"/>
        <v/>
      </c>
      <c r="BF12" s="12" t="str">
        <f t="shared" si="22"/>
        <v/>
      </c>
      <c r="BG12" s="12" t="str">
        <f t="shared" si="22"/>
        <v/>
      </c>
      <c r="BH12" s="12" t="str">
        <f t="shared" si="22"/>
        <v/>
      </c>
      <c r="BI12" s="12" t="str">
        <f t="shared" si="22"/>
        <v/>
      </c>
      <c r="BJ12" s="12" t="str">
        <f t="shared" si="22"/>
        <v/>
      </c>
      <c r="BK12" s="12" t="str">
        <f t="shared" si="22"/>
        <v/>
      </c>
      <c r="BL12" s="12" t="str">
        <f t="shared" si="22"/>
        <v/>
      </c>
      <c r="BM12" s="12" t="str">
        <f t="shared" si="22"/>
        <v/>
      </c>
      <c r="BN12" s="12" t="str">
        <f t="shared" si="23"/>
        <v/>
      </c>
      <c r="BO12" s="12" t="str">
        <f t="shared" si="23"/>
        <v/>
      </c>
      <c r="BP12" s="12" t="str">
        <f t="shared" si="23"/>
        <v/>
      </c>
      <c r="BQ12" s="12" t="str">
        <f t="shared" si="23"/>
        <v/>
      </c>
      <c r="BR12" s="12" t="str">
        <f t="shared" si="23"/>
        <v/>
      </c>
      <c r="BS12" s="12" t="str">
        <f t="shared" si="23"/>
        <v/>
      </c>
      <c r="BT12" s="12" t="str">
        <f t="shared" si="23"/>
        <v/>
      </c>
      <c r="BU12" s="12" t="str">
        <f t="shared" si="23"/>
        <v/>
      </c>
      <c r="BV12" s="12" t="str">
        <f t="shared" si="23"/>
        <v/>
      </c>
      <c r="BW12" s="12" t="str">
        <f t="shared" si="23"/>
        <v/>
      </c>
      <c r="BX12" s="12" t="str">
        <f t="shared" si="24"/>
        <v/>
      </c>
      <c r="BY12" s="12" t="str">
        <f t="shared" si="24"/>
        <v/>
      </c>
      <c r="BZ12" s="12" t="str">
        <f t="shared" si="24"/>
        <v/>
      </c>
      <c r="CA12" s="12" t="str">
        <f t="shared" si="24"/>
        <v/>
      </c>
      <c r="CB12" s="12" t="str">
        <f t="shared" si="24"/>
        <v/>
      </c>
      <c r="CC12" s="12" t="str">
        <f t="shared" si="24"/>
        <v/>
      </c>
      <c r="CD12" s="12">
        <f t="shared" si="24"/>
        <v>1</v>
      </c>
      <c r="CE12" s="12">
        <f t="shared" si="24"/>
        <v>1</v>
      </c>
      <c r="CF12" s="12" t="str">
        <f t="shared" si="24"/>
        <v/>
      </c>
      <c r="CG12" s="12" t="str">
        <f t="shared" si="24"/>
        <v/>
      </c>
      <c r="CH12" s="12" t="str">
        <f t="shared" si="25"/>
        <v/>
      </c>
      <c r="CI12" s="12" t="str">
        <f t="shared" si="25"/>
        <v/>
      </c>
      <c r="CJ12" s="12" t="str">
        <f t="shared" si="25"/>
        <v/>
      </c>
      <c r="CK12" s="12" t="str">
        <f t="shared" si="25"/>
        <v/>
      </c>
      <c r="CL12" s="12" t="str">
        <f t="shared" si="25"/>
        <v/>
      </c>
      <c r="CM12" s="12" t="str">
        <f t="shared" si="25"/>
        <v/>
      </c>
      <c r="CN12" s="12" t="str">
        <f t="shared" si="25"/>
        <v/>
      </c>
      <c r="CO12" s="12" t="str">
        <f t="shared" si="25"/>
        <v/>
      </c>
      <c r="CP12" s="12" t="str">
        <f t="shared" si="25"/>
        <v/>
      </c>
      <c r="CQ12" s="12" t="str">
        <f t="shared" si="25"/>
        <v/>
      </c>
      <c r="CR12" s="12" t="str">
        <f t="shared" si="25"/>
        <v/>
      </c>
      <c r="CS12" s="12" t="str">
        <f t="shared" si="25"/>
        <v/>
      </c>
      <c r="CT12" s="12" t="str">
        <f t="shared" si="25"/>
        <v/>
      </c>
      <c r="CU12" s="12" t="str">
        <f t="shared" si="25"/>
        <v/>
      </c>
      <c r="CV12" s="12" t="str">
        <f t="shared" si="26"/>
        <v/>
      </c>
      <c r="CW12" s="12" t="str">
        <f t="shared" si="26"/>
        <v/>
      </c>
      <c r="CX12" s="12" t="str">
        <f t="shared" si="26"/>
        <v/>
      </c>
      <c r="CY12" s="12" t="str">
        <f t="shared" si="26"/>
        <v/>
      </c>
      <c r="CZ12" s="12" t="str">
        <f t="shared" si="26"/>
        <v/>
      </c>
      <c r="DA12" s="12" t="str">
        <f t="shared" si="26"/>
        <v/>
      </c>
      <c r="DB12" s="12" t="str">
        <f t="shared" si="26"/>
        <v/>
      </c>
      <c r="DC12" s="12" t="str">
        <f t="shared" si="26"/>
        <v/>
      </c>
      <c r="DD12" s="12" t="str">
        <f t="shared" si="26"/>
        <v/>
      </c>
      <c r="DE12" s="12" t="str">
        <f t="shared" si="26"/>
        <v/>
      </c>
      <c r="DF12" s="12" t="str">
        <f t="shared" si="26"/>
        <v/>
      </c>
      <c r="DG12" s="12" t="str">
        <f t="shared" si="27"/>
        <v/>
      </c>
      <c r="DH12" s="12" t="str">
        <f t="shared" si="27"/>
        <v/>
      </c>
      <c r="DI12" s="12" t="str">
        <f t="shared" si="27"/>
        <v/>
      </c>
      <c r="DJ12" s="12" t="str">
        <f t="shared" si="27"/>
        <v/>
      </c>
      <c r="DK12" s="12" t="str">
        <f t="shared" si="27"/>
        <v/>
      </c>
      <c r="DL12" s="12" t="str">
        <f t="shared" si="27"/>
        <v/>
      </c>
      <c r="DM12" s="12" t="str">
        <f t="shared" si="27"/>
        <v/>
      </c>
      <c r="DN12" s="12" t="str">
        <f t="shared" si="27"/>
        <v/>
      </c>
      <c r="DO12" s="12" t="str">
        <f t="shared" si="27"/>
        <v/>
      </c>
      <c r="DP12" s="12" t="str">
        <f t="shared" si="27"/>
        <v/>
      </c>
      <c r="DQ12" s="12" t="str">
        <f t="shared" si="27"/>
        <v/>
      </c>
      <c r="DR12" s="12" t="str">
        <f t="shared" si="27"/>
        <v/>
      </c>
      <c r="DS12" s="12" t="str">
        <f t="shared" si="27"/>
        <v/>
      </c>
      <c r="DT12" s="12" t="str">
        <f t="shared" si="27"/>
        <v/>
      </c>
      <c r="DU12" s="12" t="str">
        <f t="shared" si="27"/>
        <v/>
      </c>
      <c r="DV12" s="12" t="str">
        <f t="shared" si="27"/>
        <v/>
      </c>
      <c r="DW12" s="12" t="str">
        <f t="shared" si="27"/>
        <v/>
      </c>
      <c r="DX12" s="12" t="str">
        <f t="shared" si="27"/>
        <v/>
      </c>
      <c r="DY12" s="12" t="str">
        <f t="shared" si="27"/>
        <v/>
      </c>
      <c r="DZ12" s="12" t="str">
        <f t="shared" si="27"/>
        <v/>
      </c>
      <c r="EA12" s="12" t="str">
        <f t="shared" si="27"/>
        <v/>
      </c>
      <c r="EB12" s="12" t="str">
        <f t="shared" si="27"/>
        <v/>
      </c>
      <c r="EC12" s="12" t="str">
        <f t="shared" si="27"/>
        <v/>
      </c>
      <c r="ED12" s="12" t="str">
        <f t="shared" si="27"/>
        <v/>
      </c>
      <c r="EE12" s="12" t="str">
        <f t="shared" si="27"/>
        <v/>
      </c>
      <c r="EF12" s="12" t="str">
        <f t="shared" si="27"/>
        <v/>
      </c>
      <c r="EG12" s="12" t="str">
        <f t="shared" si="27"/>
        <v/>
      </c>
      <c r="EH12" s="12" t="str">
        <f t="shared" si="27"/>
        <v/>
      </c>
      <c r="EI12" s="12" t="str">
        <f t="shared" si="27"/>
        <v/>
      </c>
      <c r="EJ12" s="12" t="str">
        <f t="shared" si="28"/>
        <v/>
      </c>
      <c r="EK12" s="12" t="str">
        <f t="shared" si="28"/>
        <v/>
      </c>
      <c r="EL12" s="12" t="str">
        <f t="shared" si="28"/>
        <v/>
      </c>
      <c r="EM12" s="12" t="str">
        <f t="shared" si="28"/>
        <v/>
      </c>
      <c r="EN12" s="12" t="str">
        <f t="shared" si="28"/>
        <v/>
      </c>
      <c r="EO12" s="12" t="str">
        <f t="shared" si="28"/>
        <v/>
      </c>
      <c r="EP12" s="12" t="str">
        <f t="shared" si="28"/>
        <v/>
      </c>
      <c r="EQ12" s="12" t="str">
        <f t="shared" si="28"/>
        <v/>
      </c>
      <c r="ER12" s="12" t="str">
        <f t="shared" si="28"/>
        <v/>
      </c>
      <c r="ES12" s="12" t="str">
        <f t="shared" si="28"/>
        <v/>
      </c>
      <c r="ET12" s="12" t="str">
        <f t="shared" si="28"/>
        <v/>
      </c>
      <c r="EU12" s="12" t="str">
        <f t="shared" si="28"/>
        <v/>
      </c>
    </row>
    <row r="13" spans="1:151" ht="18" customHeight="1" x14ac:dyDescent="0.2">
      <c r="A13" s="7" t="str">
        <f t="shared" ref="A13:A27" si="29">CONCATENATE(J13," ",H13," ",I13)</f>
        <v>U17W 200m Semi Finals</v>
      </c>
      <c r="B13" s="141" t="str">
        <f>'U13-U17-U20 Champs Timescale'!B14</f>
        <v>T04-2</v>
      </c>
      <c r="C13" s="142">
        <f>'U13-U17-U20 Champs Timescale'!C14</f>
        <v>0</v>
      </c>
      <c r="D13" s="151">
        <f>'U13-U17-U20 Champs Timescale'!D14</f>
        <v>1.3888888888888888E-2</v>
      </c>
      <c r="E13" s="144">
        <f>'U13-U17-U20 Champs Timescale'!E14</f>
        <v>0.59374999999999978</v>
      </c>
      <c r="F13" s="145">
        <f>'U13-U17-U20 Champs Timescale'!F14</f>
        <v>0.60763888888888862</v>
      </c>
      <c r="G13" s="195">
        <f>'U13-U17-U20 Champs Timescale'!G14</f>
        <v>0.61111111111111083</v>
      </c>
      <c r="H13" s="153" t="str">
        <f>'U13-U17-U20 Champs Timescale'!K14</f>
        <v>200m</v>
      </c>
      <c r="I13" s="153" t="str">
        <f>'U13-U17-U20 Champs Timescale'!L14</f>
        <v>Semi Finals</v>
      </c>
      <c r="J13" s="149" t="str">
        <f>'U13-U17-U20 Champs Timescale'!H14</f>
        <v>U17W</v>
      </c>
      <c r="K13" s="147">
        <f>'U13-U17-U20 Champs Timescale'!I14</f>
        <v>12</v>
      </c>
      <c r="L13" s="152" t="str">
        <f>'U13-U17-U20 Champs Timescale'!J14</f>
        <v>3</v>
      </c>
      <c r="M13" s="149">
        <v>17</v>
      </c>
      <c r="N13" s="146">
        <f t="shared" si="4"/>
        <v>1.0416666666666666E-2</v>
      </c>
      <c r="O13" s="146">
        <f t="shared" ref="O13:O27" si="30">E13</f>
        <v>0.59374999999999978</v>
      </c>
      <c r="Q13" s="183">
        <f t="shared" ref="Q13:Q27" si="31">SUM(G13+N13)</f>
        <v>0.62152777777777746</v>
      </c>
      <c r="R13" s="68" t="str">
        <f t="shared" si="18"/>
        <v>U13G High Jump</v>
      </c>
      <c r="S13" s="69">
        <v>1</v>
      </c>
      <c r="T13" s="74" t="s">
        <v>85</v>
      </c>
      <c r="U13" s="82">
        <f>IFERROR(VLOOKUP($R13,Junior_Age_Groups_Events,4,FALSE),"")</f>
        <v>1.7361111111111112E-2</v>
      </c>
      <c r="V13" s="64">
        <f>IFERROR(VLOOKUP($R13,Junior_Age_Groups_Events,7,FALSE),"")</f>
        <v>0.5625</v>
      </c>
      <c r="W13" s="63">
        <f>IFERROR(VLOOKUP($R13,Junior_Age_Groups_Events,17,FALSE),"")</f>
        <v>0.60416666666666663</v>
      </c>
      <c r="X13" s="11">
        <f>IFERROR(VLOOKUP($R13,Junior_Age_Groups_Events,19,FALSE),"")</f>
        <v>1</v>
      </c>
      <c r="Y13" s="42">
        <f>IFERROR(VLOOKUP($R13,Junior_Age_Groups_Events,11,FALSE),"")</f>
        <v>4</v>
      </c>
      <c r="Z13" s="26" t="str">
        <f t="shared" si="19"/>
        <v/>
      </c>
      <c r="AA13" s="12" t="str">
        <f t="shared" si="19"/>
        <v/>
      </c>
      <c r="AB13" s="12" t="str">
        <f t="shared" si="19"/>
        <v/>
      </c>
      <c r="AC13" s="12" t="str">
        <f t="shared" si="19"/>
        <v/>
      </c>
      <c r="AD13" s="12" t="str">
        <f t="shared" si="19"/>
        <v/>
      </c>
      <c r="AE13" s="12" t="str">
        <f t="shared" si="19"/>
        <v/>
      </c>
      <c r="AF13" s="12" t="str">
        <f t="shared" si="19"/>
        <v/>
      </c>
      <c r="AG13" s="12" t="str">
        <f t="shared" si="19"/>
        <v/>
      </c>
      <c r="AH13" s="12" t="str">
        <f t="shared" si="19"/>
        <v/>
      </c>
      <c r="AI13" s="12" t="str">
        <f t="shared" si="19"/>
        <v/>
      </c>
      <c r="AJ13" s="12" t="str">
        <f t="shared" si="20"/>
        <v/>
      </c>
      <c r="AK13" s="12" t="str">
        <f t="shared" si="20"/>
        <v/>
      </c>
      <c r="AL13" s="12" t="str">
        <f t="shared" si="20"/>
        <v/>
      </c>
      <c r="AM13" s="12" t="str">
        <f t="shared" si="20"/>
        <v/>
      </c>
      <c r="AN13" s="12" t="str">
        <f t="shared" si="20"/>
        <v/>
      </c>
      <c r="AO13" s="12" t="str">
        <f t="shared" si="20"/>
        <v/>
      </c>
      <c r="AP13" s="12" t="str">
        <f t="shared" si="20"/>
        <v/>
      </c>
      <c r="AQ13" s="12" t="str">
        <f t="shared" si="20"/>
        <v/>
      </c>
      <c r="AR13" s="12" t="str">
        <f t="shared" si="20"/>
        <v/>
      </c>
      <c r="AS13" s="12" t="str">
        <f t="shared" si="20"/>
        <v/>
      </c>
      <c r="AT13" s="12" t="str">
        <f t="shared" si="21"/>
        <v/>
      </c>
      <c r="AU13" s="12" t="str">
        <f t="shared" si="21"/>
        <v/>
      </c>
      <c r="AV13" s="12" t="str">
        <f t="shared" si="21"/>
        <v/>
      </c>
      <c r="AW13" s="12" t="str">
        <f t="shared" si="21"/>
        <v/>
      </c>
      <c r="AX13" s="12" t="str">
        <f t="shared" si="21"/>
        <v/>
      </c>
      <c r="AY13" s="12" t="str">
        <f t="shared" si="21"/>
        <v/>
      </c>
      <c r="AZ13" s="12" t="str">
        <f t="shared" si="21"/>
        <v/>
      </c>
      <c r="BA13" s="12" t="str">
        <f t="shared" si="21"/>
        <v/>
      </c>
      <c r="BB13" s="12" t="str">
        <f t="shared" si="21"/>
        <v/>
      </c>
      <c r="BC13" s="12" t="str">
        <f t="shared" si="21"/>
        <v/>
      </c>
      <c r="BD13" s="12" t="str">
        <f t="shared" si="22"/>
        <v/>
      </c>
      <c r="BE13" s="12" t="str">
        <f t="shared" si="22"/>
        <v/>
      </c>
      <c r="BF13" s="12" t="str">
        <f t="shared" si="22"/>
        <v/>
      </c>
      <c r="BG13" s="12" t="str">
        <f t="shared" si="22"/>
        <v/>
      </c>
      <c r="BH13" s="12" t="str">
        <f t="shared" si="22"/>
        <v/>
      </c>
      <c r="BI13" s="12">
        <f t="shared" si="22"/>
        <v>1</v>
      </c>
      <c r="BJ13" s="12">
        <f t="shared" si="22"/>
        <v>1</v>
      </c>
      <c r="BK13" s="12">
        <f t="shared" si="22"/>
        <v>1</v>
      </c>
      <c r="BL13" s="12">
        <f t="shared" si="22"/>
        <v>1</v>
      </c>
      <c r="BM13" s="12">
        <f t="shared" si="22"/>
        <v>1</v>
      </c>
      <c r="BN13" s="12">
        <f t="shared" si="23"/>
        <v>1</v>
      </c>
      <c r="BO13" s="12">
        <f t="shared" si="23"/>
        <v>1</v>
      </c>
      <c r="BP13" s="12">
        <f t="shared" si="23"/>
        <v>1</v>
      </c>
      <c r="BQ13" s="12">
        <f t="shared" si="23"/>
        <v>1</v>
      </c>
      <c r="BR13" s="12">
        <f t="shared" si="23"/>
        <v>1</v>
      </c>
      <c r="BS13" s="12">
        <f t="shared" si="23"/>
        <v>1</v>
      </c>
      <c r="BT13" s="12">
        <f t="shared" si="23"/>
        <v>1</v>
      </c>
      <c r="BU13" s="12">
        <f t="shared" si="23"/>
        <v>1</v>
      </c>
      <c r="BV13" s="12" t="str">
        <f t="shared" si="23"/>
        <v/>
      </c>
      <c r="BW13" s="12" t="str">
        <f t="shared" si="23"/>
        <v/>
      </c>
      <c r="BX13" s="12" t="str">
        <f t="shared" si="24"/>
        <v/>
      </c>
      <c r="BY13" s="12" t="str">
        <f t="shared" si="24"/>
        <v/>
      </c>
      <c r="BZ13" s="12" t="str">
        <f t="shared" si="24"/>
        <v/>
      </c>
      <c r="CA13" s="12" t="str">
        <f t="shared" si="24"/>
        <v/>
      </c>
      <c r="CB13" s="12" t="str">
        <f t="shared" si="24"/>
        <v/>
      </c>
      <c r="CC13" s="12" t="str">
        <f t="shared" si="24"/>
        <v/>
      </c>
      <c r="CD13" s="12" t="str">
        <f t="shared" si="24"/>
        <v/>
      </c>
      <c r="CE13" s="12" t="str">
        <f t="shared" si="24"/>
        <v/>
      </c>
      <c r="CF13" s="12" t="str">
        <f t="shared" si="24"/>
        <v/>
      </c>
      <c r="CG13" s="12" t="str">
        <f t="shared" si="24"/>
        <v/>
      </c>
      <c r="CH13" s="12" t="str">
        <f t="shared" si="25"/>
        <v/>
      </c>
      <c r="CI13" s="12" t="str">
        <f t="shared" si="25"/>
        <v/>
      </c>
      <c r="CJ13" s="12" t="str">
        <f t="shared" si="25"/>
        <v/>
      </c>
      <c r="CK13" s="12" t="str">
        <f t="shared" si="25"/>
        <v/>
      </c>
      <c r="CL13" s="12" t="str">
        <f t="shared" si="25"/>
        <v/>
      </c>
      <c r="CM13" s="12" t="str">
        <f t="shared" si="25"/>
        <v/>
      </c>
      <c r="CN13" s="12" t="str">
        <f t="shared" si="25"/>
        <v/>
      </c>
      <c r="CO13" s="12" t="str">
        <f t="shared" si="25"/>
        <v/>
      </c>
      <c r="CP13" s="12" t="str">
        <f t="shared" si="25"/>
        <v/>
      </c>
      <c r="CQ13" s="12" t="str">
        <f t="shared" si="25"/>
        <v/>
      </c>
      <c r="CR13" s="12" t="str">
        <f t="shared" si="25"/>
        <v/>
      </c>
      <c r="CS13" s="12" t="str">
        <f t="shared" si="25"/>
        <v/>
      </c>
      <c r="CT13" s="12" t="str">
        <f t="shared" si="25"/>
        <v/>
      </c>
      <c r="CU13" s="12" t="str">
        <f t="shared" si="25"/>
        <v/>
      </c>
      <c r="CV13" s="12" t="str">
        <f t="shared" si="26"/>
        <v/>
      </c>
      <c r="CW13" s="12" t="str">
        <f t="shared" si="26"/>
        <v/>
      </c>
      <c r="CX13" s="12" t="str">
        <f t="shared" si="26"/>
        <v/>
      </c>
      <c r="CY13" s="12" t="str">
        <f t="shared" si="26"/>
        <v/>
      </c>
      <c r="CZ13" s="12" t="str">
        <f t="shared" si="26"/>
        <v/>
      </c>
      <c r="DA13" s="12" t="str">
        <f t="shared" si="26"/>
        <v/>
      </c>
      <c r="DB13" s="12" t="str">
        <f t="shared" si="26"/>
        <v/>
      </c>
      <c r="DC13" s="12" t="str">
        <f t="shared" si="26"/>
        <v/>
      </c>
      <c r="DD13" s="12" t="str">
        <f t="shared" si="26"/>
        <v/>
      </c>
      <c r="DE13" s="12" t="str">
        <f t="shared" si="26"/>
        <v/>
      </c>
      <c r="DF13" s="12" t="str">
        <f t="shared" si="26"/>
        <v/>
      </c>
      <c r="DG13" s="12" t="str">
        <f t="shared" si="27"/>
        <v/>
      </c>
      <c r="DH13" s="12" t="str">
        <f t="shared" si="27"/>
        <v/>
      </c>
      <c r="DI13" s="12" t="str">
        <f t="shared" si="27"/>
        <v/>
      </c>
      <c r="DJ13" s="12" t="str">
        <f t="shared" si="27"/>
        <v/>
      </c>
      <c r="DK13" s="12" t="str">
        <f t="shared" si="27"/>
        <v/>
      </c>
      <c r="DL13" s="12" t="str">
        <f t="shared" si="27"/>
        <v/>
      </c>
      <c r="DM13" s="12" t="str">
        <f t="shared" si="27"/>
        <v/>
      </c>
      <c r="DN13" s="12" t="str">
        <f t="shared" si="27"/>
        <v/>
      </c>
      <c r="DO13" s="12" t="str">
        <f t="shared" si="27"/>
        <v/>
      </c>
      <c r="DP13" s="12" t="str">
        <f t="shared" si="27"/>
        <v/>
      </c>
      <c r="DQ13" s="12" t="str">
        <f t="shared" si="27"/>
        <v/>
      </c>
      <c r="DR13" s="12" t="str">
        <f t="shared" si="27"/>
        <v/>
      </c>
      <c r="DS13" s="12" t="str">
        <f t="shared" si="27"/>
        <v/>
      </c>
      <c r="DT13" s="12" t="str">
        <f t="shared" si="27"/>
        <v/>
      </c>
      <c r="DU13" s="12" t="str">
        <f t="shared" si="27"/>
        <v/>
      </c>
      <c r="DV13" s="12" t="str">
        <f t="shared" si="27"/>
        <v/>
      </c>
      <c r="DW13" s="12" t="str">
        <f t="shared" si="27"/>
        <v/>
      </c>
      <c r="DX13" s="12" t="str">
        <f t="shared" si="27"/>
        <v/>
      </c>
      <c r="DY13" s="12" t="str">
        <f t="shared" si="27"/>
        <v/>
      </c>
      <c r="DZ13" s="12" t="str">
        <f t="shared" si="27"/>
        <v/>
      </c>
      <c r="EA13" s="12" t="str">
        <f t="shared" si="27"/>
        <v/>
      </c>
      <c r="EB13" s="12" t="str">
        <f t="shared" si="27"/>
        <v/>
      </c>
      <c r="EC13" s="12" t="str">
        <f t="shared" si="27"/>
        <v/>
      </c>
      <c r="ED13" s="12" t="str">
        <f t="shared" si="27"/>
        <v/>
      </c>
      <c r="EE13" s="12" t="str">
        <f t="shared" si="27"/>
        <v/>
      </c>
      <c r="EF13" s="12" t="str">
        <f t="shared" si="27"/>
        <v/>
      </c>
      <c r="EG13" s="12" t="str">
        <f t="shared" si="27"/>
        <v/>
      </c>
      <c r="EH13" s="12" t="str">
        <f t="shared" si="27"/>
        <v/>
      </c>
      <c r="EI13" s="12" t="str">
        <f t="shared" si="27"/>
        <v/>
      </c>
      <c r="EJ13" s="12" t="str">
        <f t="shared" si="28"/>
        <v/>
      </c>
      <c r="EK13" s="12" t="str">
        <f t="shared" si="28"/>
        <v/>
      </c>
      <c r="EL13" s="12" t="str">
        <f t="shared" si="28"/>
        <v/>
      </c>
      <c r="EM13" s="12" t="str">
        <f t="shared" si="28"/>
        <v/>
      </c>
      <c r="EN13" s="12" t="str">
        <f t="shared" si="28"/>
        <v/>
      </c>
      <c r="EO13" s="12" t="str">
        <f t="shared" si="28"/>
        <v/>
      </c>
      <c r="EP13" s="12" t="str">
        <f t="shared" si="28"/>
        <v/>
      </c>
      <c r="EQ13" s="12" t="str">
        <f t="shared" si="28"/>
        <v/>
      </c>
      <c r="ER13" s="12" t="str">
        <f t="shared" si="28"/>
        <v/>
      </c>
      <c r="ES13" s="12" t="str">
        <f t="shared" si="28"/>
        <v/>
      </c>
      <c r="ET13" s="12" t="str">
        <f t="shared" si="28"/>
        <v/>
      </c>
      <c r="EU13" s="12" t="str">
        <f t="shared" si="28"/>
        <v/>
      </c>
    </row>
    <row r="14" spans="1:151" ht="18" customHeight="1" x14ac:dyDescent="0.2">
      <c r="A14" s="7" t="str">
        <f t="shared" si="29"/>
        <v>U20W 200m Semi Finals</v>
      </c>
      <c r="B14" s="141" t="str">
        <f>'U13-U17-U20 Champs Timescale'!B15</f>
        <v>T05-2</v>
      </c>
      <c r="C14" s="142">
        <f>'U13-U17-U20 Champs Timescale'!C15</f>
        <v>0</v>
      </c>
      <c r="D14" s="151">
        <f>'U13-U17-U20 Champs Timescale'!D15</f>
        <v>1.3888888888888888E-2</v>
      </c>
      <c r="E14" s="144">
        <f>'U13-U17-U20 Champs Timescale'!E15</f>
        <v>0.60416666666666641</v>
      </c>
      <c r="F14" s="145">
        <f>'U13-U17-U20 Champs Timescale'!F15</f>
        <v>0.61805555555555525</v>
      </c>
      <c r="G14" s="195">
        <f>'U13-U17-U20 Champs Timescale'!G15</f>
        <v>0.62152777777777746</v>
      </c>
      <c r="H14" s="153" t="str">
        <f>'U13-U17-U20 Champs Timescale'!K15</f>
        <v>200m</v>
      </c>
      <c r="I14" s="153" t="str">
        <f>'U13-U17-U20 Champs Timescale'!L15</f>
        <v>Semi Finals</v>
      </c>
      <c r="J14" s="149" t="str">
        <f>'U13-U17-U20 Champs Timescale'!H15</f>
        <v>U20W</v>
      </c>
      <c r="K14" s="147">
        <f>'U13-U17-U20 Champs Timescale'!I15</f>
        <v>8</v>
      </c>
      <c r="L14" s="152" t="str">
        <f>'U13-U17-U20 Champs Timescale'!J15</f>
        <v>2</v>
      </c>
      <c r="M14" s="149">
        <v>18</v>
      </c>
      <c r="N14" s="146">
        <f t="shared" si="4"/>
        <v>6.9444444444444441E-3</v>
      </c>
      <c r="O14" s="146">
        <f t="shared" si="30"/>
        <v>0.60416666666666641</v>
      </c>
      <c r="Q14" s="183">
        <f t="shared" si="31"/>
        <v>0.62847222222222188</v>
      </c>
      <c r="R14" s="70" t="str">
        <f t="shared" si="18"/>
        <v>U13G Long Jump</v>
      </c>
      <c r="S14" s="71">
        <v>1</v>
      </c>
      <c r="T14" s="79" t="s">
        <v>83</v>
      </c>
      <c r="U14" s="83">
        <f>IFERROR(VLOOKUP($R14,Junior_Age_Groups_Events,4,FALSE),"")</f>
        <v>1.7361111111111112E-2</v>
      </c>
      <c r="V14" s="66">
        <f>IFERROR(VLOOKUP($R14,Junior_Age_Groups_Events,7,FALSE),"")</f>
        <v>0.65972222222222221</v>
      </c>
      <c r="W14" s="63">
        <f>IFERROR(VLOOKUP($R14,Junior_Age_Groups_Events,17,FALSE),"")</f>
        <v>0.68263888888888891</v>
      </c>
      <c r="X14" s="46">
        <f>IFERROR(VLOOKUP($R14,Junior_Age_Groups_Events,19,FALSE),"")</f>
        <v>1</v>
      </c>
      <c r="Y14" s="44">
        <f>IFERROR(VLOOKUP($R14,Junior_Age_Groups_Events,11,FALSE),"")</f>
        <v>11</v>
      </c>
      <c r="Z14" s="50" t="str">
        <f t="shared" si="19"/>
        <v/>
      </c>
      <c r="AA14" s="43" t="str">
        <f t="shared" si="19"/>
        <v/>
      </c>
      <c r="AB14" s="43" t="str">
        <f t="shared" si="19"/>
        <v/>
      </c>
      <c r="AC14" s="43" t="str">
        <f t="shared" si="19"/>
        <v/>
      </c>
      <c r="AD14" s="43" t="str">
        <f t="shared" si="19"/>
        <v/>
      </c>
      <c r="AE14" s="43" t="str">
        <f t="shared" si="19"/>
        <v/>
      </c>
      <c r="AF14" s="43" t="str">
        <f t="shared" si="19"/>
        <v/>
      </c>
      <c r="AG14" s="43" t="str">
        <f t="shared" si="19"/>
        <v/>
      </c>
      <c r="AH14" s="43" t="str">
        <f t="shared" si="19"/>
        <v/>
      </c>
      <c r="AI14" s="43" t="str">
        <f t="shared" si="19"/>
        <v/>
      </c>
      <c r="AJ14" s="43" t="str">
        <f t="shared" si="20"/>
        <v/>
      </c>
      <c r="AK14" s="43" t="str">
        <f t="shared" si="20"/>
        <v/>
      </c>
      <c r="AL14" s="43" t="str">
        <f t="shared" si="20"/>
        <v/>
      </c>
      <c r="AM14" s="43" t="str">
        <f t="shared" si="20"/>
        <v/>
      </c>
      <c r="AN14" s="43" t="str">
        <f t="shared" si="20"/>
        <v/>
      </c>
      <c r="AO14" s="43" t="str">
        <f t="shared" si="20"/>
        <v/>
      </c>
      <c r="AP14" s="43" t="str">
        <f t="shared" si="20"/>
        <v/>
      </c>
      <c r="AQ14" s="43" t="str">
        <f t="shared" si="20"/>
        <v/>
      </c>
      <c r="AR14" s="43" t="str">
        <f t="shared" si="20"/>
        <v/>
      </c>
      <c r="AS14" s="43" t="str">
        <f t="shared" si="20"/>
        <v/>
      </c>
      <c r="AT14" s="43" t="str">
        <f t="shared" si="21"/>
        <v/>
      </c>
      <c r="AU14" s="43" t="str">
        <f t="shared" si="21"/>
        <v/>
      </c>
      <c r="AV14" s="43" t="str">
        <f t="shared" si="21"/>
        <v/>
      </c>
      <c r="AW14" s="43" t="str">
        <f t="shared" si="21"/>
        <v/>
      </c>
      <c r="AX14" s="43" t="str">
        <f t="shared" si="21"/>
        <v/>
      </c>
      <c r="AY14" s="43" t="str">
        <f t="shared" si="21"/>
        <v/>
      </c>
      <c r="AZ14" s="43" t="str">
        <f t="shared" si="21"/>
        <v/>
      </c>
      <c r="BA14" s="43" t="str">
        <f t="shared" si="21"/>
        <v/>
      </c>
      <c r="BB14" s="43" t="str">
        <f t="shared" si="21"/>
        <v/>
      </c>
      <c r="BC14" s="43" t="str">
        <f t="shared" si="21"/>
        <v/>
      </c>
      <c r="BD14" s="43" t="str">
        <f t="shared" si="22"/>
        <v/>
      </c>
      <c r="BE14" s="43" t="str">
        <f t="shared" si="22"/>
        <v/>
      </c>
      <c r="BF14" s="43" t="str">
        <f t="shared" si="22"/>
        <v/>
      </c>
      <c r="BG14" s="43" t="str">
        <f t="shared" si="22"/>
        <v/>
      </c>
      <c r="BH14" s="43" t="str">
        <f t="shared" si="22"/>
        <v/>
      </c>
      <c r="BI14" s="43" t="str">
        <f t="shared" si="22"/>
        <v/>
      </c>
      <c r="BJ14" s="43" t="str">
        <f t="shared" si="22"/>
        <v/>
      </c>
      <c r="BK14" s="43" t="str">
        <f t="shared" si="22"/>
        <v/>
      </c>
      <c r="BL14" s="43" t="str">
        <f t="shared" si="22"/>
        <v/>
      </c>
      <c r="BM14" s="43" t="str">
        <f t="shared" si="22"/>
        <v/>
      </c>
      <c r="BN14" s="43" t="str">
        <f t="shared" si="23"/>
        <v/>
      </c>
      <c r="BO14" s="43" t="str">
        <f t="shared" si="23"/>
        <v/>
      </c>
      <c r="BP14" s="43" t="str">
        <f t="shared" si="23"/>
        <v/>
      </c>
      <c r="BQ14" s="43" t="str">
        <f t="shared" si="23"/>
        <v/>
      </c>
      <c r="BR14" s="43" t="str">
        <f t="shared" si="23"/>
        <v/>
      </c>
      <c r="BS14" s="43" t="str">
        <f t="shared" si="23"/>
        <v/>
      </c>
      <c r="BT14" s="43" t="str">
        <f t="shared" si="23"/>
        <v/>
      </c>
      <c r="BU14" s="43" t="str">
        <f t="shared" si="23"/>
        <v/>
      </c>
      <c r="BV14" s="43" t="str">
        <f t="shared" si="23"/>
        <v/>
      </c>
      <c r="BW14" s="43" t="str">
        <f t="shared" si="23"/>
        <v/>
      </c>
      <c r="BX14" s="43" t="str">
        <f t="shared" si="24"/>
        <v/>
      </c>
      <c r="BY14" s="43" t="str">
        <f t="shared" si="24"/>
        <v/>
      </c>
      <c r="BZ14" s="43" t="str">
        <f t="shared" si="24"/>
        <v/>
      </c>
      <c r="CA14" s="43" t="str">
        <f t="shared" si="24"/>
        <v/>
      </c>
      <c r="CB14" s="43" t="str">
        <f t="shared" si="24"/>
        <v/>
      </c>
      <c r="CC14" s="43" t="str">
        <f t="shared" si="24"/>
        <v/>
      </c>
      <c r="CD14" s="43" t="str">
        <f t="shared" si="24"/>
        <v/>
      </c>
      <c r="CE14" s="43" t="str">
        <f t="shared" si="24"/>
        <v/>
      </c>
      <c r="CF14" s="43" t="str">
        <f t="shared" si="24"/>
        <v/>
      </c>
      <c r="CG14" s="43" t="str">
        <f t="shared" si="24"/>
        <v/>
      </c>
      <c r="CH14" s="43" t="str">
        <f t="shared" si="25"/>
        <v/>
      </c>
      <c r="CI14" s="43" t="str">
        <f t="shared" si="25"/>
        <v/>
      </c>
      <c r="CJ14" s="43" t="str">
        <f t="shared" si="25"/>
        <v/>
      </c>
      <c r="CK14" s="43" t="str">
        <f t="shared" si="25"/>
        <v/>
      </c>
      <c r="CL14" s="43">
        <f t="shared" si="25"/>
        <v>1</v>
      </c>
      <c r="CM14" s="43">
        <f t="shared" si="25"/>
        <v>1</v>
      </c>
      <c r="CN14" s="43">
        <f t="shared" si="25"/>
        <v>1</v>
      </c>
      <c r="CO14" s="43">
        <f t="shared" si="25"/>
        <v>1</v>
      </c>
      <c r="CP14" s="43">
        <f t="shared" si="25"/>
        <v>1</v>
      </c>
      <c r="CQ14" s="43">
        <f t="shared" si="25"/>
        <v>1</v>
      </c>
      <c r="CR14" s="43" t="str">
        <f t="shared" si="25"/>
        <v/>
      </c>
      <c r="CS14" s="43" t="str">
        <f t="shared" si="25"/>
        <v/>
      </c>
      <c r="CT14" s="43" t="str">
        <f t="shared" si="25"/>
        <v/>
      </c>
      <c r="CU14" s="43" t="str">
        <f t="shared" si="25"/>
        <v/>
      </c>
      <c r="CV14" s="43" t="str">
        <f t="shared" si="26"/>
        <v/>
      </c>
      <c r="CW14" s="43" t="str">
        <f t="shared" si="26"/>
        <v/>
      </c>
      <c r="CX14" s="43" t="str">
        <f t="shared" si="26"/>
        <v/>
      </c>
      <c r="CY14" s="43" t="str">
        <f t="shared" si="26"/>
        <v/>
      </c>
      <c r="CZ14" s="43" t="str">
        <f t="shared" si="26"/>
        <v/>
      </c>
      <c r="DA14" s="43" t="str">
        <f t="shared" si="26"/>
        <v/>
      </c>
      <c r="DB14" s="43" t="str">
        <f t="shared" si="26"/>
        <v/>
      </c>
      <c r="DC14" s="43" t="str">
        <f t="shared" si="26"/>
        <v/>
      </c>
      <c r="DD14" s="43" t="str">
        <f t="shared" si="26"/>
        <v/>
      </c>
      <c r="DE14" s="43" t="str">
        <f t="shared" si="26"/>
        <v/>
      </c>
      <c r="DF14" s="43" t="str">
        <f t="shared" si="26"/>
        <v/>
      </c>
      <c r="DG14" s="43" t="str">
        <f t="shared" si="27"/>
        <v/>
      </c>
      <c r="DH14" s="43" t="str">
        <f t="shared" si="27"/>
        <v/>
      </c>
      <c r="DI14" s="43" t="str">
        <f t="shared" si="27"/>
        <v/>
      </c>
      <c r="DJ14" s="43" t="str">
        <f t="shared" si="27"/>
        <v/>
      </c>
      <c r="DK14" s="43" t="str">
        <f t="shared" si="27"/>
        <v/>
      </c>
      <c r="DL14" s="43" t="str">
        <f t="shared" si="27"/>
        <v/>
      </c>
      <c r="DM14" s="43" t="str">
        <f t="shared" si="27"/>
        <v/>
      </c>
      <c r="DN14" s="43" t="str">
        <f t="shared" si="27"/>
        <v/>
      </c>
      <c r="DO14" s="43" t="str">
        <f t="shared" si="27"/>
        <v/>
      </c>
      <c r="DP14" s="43" t="str">
        <f t="shared" si="27"/>
        <v/>
      </c>
      <c r="DQ14" s="43" t="str">
        <f t="shared" si="27"/>
        <v/>
      </c>
      <c r="DR14" s="43" t="str">
        <f t="shared" si="27"/>
        <v/>
      </c>
      <c r="DS14" s="43" t="str">
        <f t="shared" si="27"/>
        <v/>
      </c>
      <c r="DT14" s="43" t="str">
        <f t="shared" si="27"/>
        <v/>
      </c>
      <c r="DU14" s="43" t="str">
        <f t="shared" si="27"/>
        <v/>
      </c>
      <c r="DV14" s="43" t="str">
        <f t="shared" si="27"/>
        <v/>
      </c>
      <c r="DW14" s="43" t="str">
        <f t="shared" si="27"/>
        <v/>
      </c>
      <c r="DX14" s="43" t="str">
        <f t="shared" si="27"/>
        <v/>
      </c>
      <c r="DY14" s="43" t="str">
        <f t="shared" si="27"/>
        <v/>
      </c>
      <c r="DZ14" s="43" t="str">
        <f t="shared" si="27"/>
        <v/>
      </c>
      <c r="EA14" s="43" t="str">
        <f t="shared" si="27"/>
        <v/>
      </c>
      <c r="EB14" s="43" t="str">
        <f t="shared" si="27"/>
        <v/>
      </c>
      <c r="EC14" s="43" t="str">
        <f t="shared" si="27"/>
        <v/>
      </c>
      <c r="ED14" s="43" t="str">
        <f t="shared" si="27"/>
        <v/>
      </c>
      <c r="EE14" s="43" t="str">
        <f t="shared" si="27"/>
        <v/>
      </c>
      <c r="EF14" s="43" t="str">
        <f t="shared" si="27"/>
        <v/>
      </c>
      <c r="EG14" s="43" t="str">
        <f t="shared" si="27"/>
        <v/>
      </c>
      <c r="EH14" s="43" t="str">
        <f t="shared" si="27"/>
        <v/>
      </c>
      <c r="EI14" s="43" t="str">
        <f t="shared" si="27"/>
        <v/>
      </c>
      <c r="EJ14" s="43" t="str">
        <f t="shared" si="28"/>
        <v/>
      </c>
      <c r="EK14" s="43" t="str">
        <f t="shared" si="28"/>
        <v/>
      </c>
      <c r="EL14" s="43" t="str">
        <f t="shared" si="28"/>
        <v/>
      </c>
      <c r="EM14" s="43" t="str">
        <f t="shared" si="28"/>
        <v/>
      </c>
      <c r="EN14" s="43" t="str">
        <f t="shared" si="28"/>
        <v/>
      </c>
      <c r="EO14" s="43" t="str">
        <f t="shared" si="28"/>
        <v/>
      </c>
      <c r="EP14" s="43" t="str">
        <f t="shared" si="28"/>
        <v/>
      </c>
      <c r="EQ14" s="43" t="str">
        <f t="shared" si="28"/>
        <v/>
      </c>
      <c r="ER14" s="43" t="str">
        <f t="shared" si="28"/>
        <v/>
      </c>
      <c r="ES14" s="43" t="str">
        <f t="shared" si="28"/>
        <v/>
      </c>
      <c r="ET14" s="43" t="str">
        <f t="shared" si="28"/>
        <v/>
      </c>
      <c r="EU14" s="43" t="str">
        <f t="shared" si="28"/>
        <v/>
      </c>
    </row>
    <row r="15" spans="1:151" ht="18" customHeight="1" x14ac:dyDescent="0.2">
      <c r="A15" s="7" t="str">
        <f t="shared" si="29"/>
        <v>U13G 200m Semi Finals</v>
      </c>
      <c r="B15" s="141" t="str">
        <f>'U13-U17-U20 Champs Timescale'!B16</f>
        <v>T06-2</v>
      </c>
      <c r="C15" s="142">
        <f>'U13-U17-U20 Champs Timescale'!C16</f>
        <v>0</v>
      </c>
      <c r="D15" s="151">
        <f>'U13-U17-U20 Champs Timescale'!D16</f>
        <v>1.3888888888888888E-2</v>
      </c>
      <c r="E15" s="144">
        <f>'U13-U17-U20 Champs Timescale'!E16</f>
        <v>0.61111111111111083</v>
      </c>
      <c r="F15" s="145">
        <f>'U13-U17-U20 Champs Timescale'!F16</f>
        <v>0.62499999999999967</v>
      </c>
      <c r="G15" s="195">
        <f>'U13-U17-U20 Champs Timescale'!G16</f>
        <v>0.62847222222222188</v>
      </c>
      <c r="H15" s="153" t="str">
        <f>'U13-U17-U20 Champs Timescale'!K16</f>
        <v>200m</v>
      </c>
      <c r="I15" s="153" t="str">
        <f>'U13-U17-U20 Champs Timescale'!L16</f>
        <v>Semi Finals</v>
      </c>
      <c r="J15" s="149" t="str">
        <f>'U13-U17-U20 Champs Timescale'!H16</f>
        <v>U13G</v>
      </c>
      <c r="K15" s="147">
        <f>'U13-U17-U20 Champs Timescale'!I16</f>
        <v>8</v>
      </c>
      <c r="L15" s="152" t="str">
        <f>'U13-U17-U20 Champs Timescale'!J16</f>
        <v>2</v>
      </c>
      <c r="M15" s="149">
        <v>19</v>
      </c>
      <c r="N15" s="146">
        <f t="shared" si="4"/>
        <v>6.9444444444444441E-3</v>
      </c>
      <c r="O15" s="146">
        <f t="shared" si="30"/>
        <v>0.61111111111111083</v>
      </c>
      <c r="Q15" s="183">
        <f t="shared" si="31"/>
        <v>0.6354166666666663</v>
      </c>
      <c r="R15" s="117"/>
      <c r="S15" s="53"/>
      <c r="T15" s="51" t="s">
        <v>10</v>
      </c>
      <c r="U15" s="84" t="s">
        <v>21</v>
      </c>
      <c r="V15" s="88" t="s">
        <v>79</v>
      </c>
      <c r="W15" s="89" t="s">
        <v>80</v>
      </c>
      <c r="X15" s="52" t="s">
        <v>81</v>
      </c>
      <c r="Y15" s="85" t="s">
        <v>64</v>
      </c>
      <c r="Z15" s="53"/>
      <c r="AA15" s="53"/>
      <c r="AB15" s="53"/>
      <c r="AC15" s="53"/>
      <c r="AD15" s="53"/>
      <c r="AE15" s="53"/>
      <c r="AF15" s="53"/>
      <c r="AG15" s="53"/>
      <c r="AH15" s="53"/>
      <c r="AI15" s="53"/>
      <c r="AJ15" s="53"/>
      <c r="AK15" s="53"/>
      <c r="AL15" s="53"/>
      <c r="AM15" s="53"/>
      <c r="AN15" s="53"/>
      <c r="AO15" s="53"/>
      <c r="AP15" s="53"/>
      <c r="AQ15" s="53"/>
      <c r="AR15" s="53"/>
      <c r="AS15" s="53"/>
      <c r="AT15" s="53"/>
      <c r="AU15" s="53"/>
      <c r="AV15" s="53"/>
      <c r="AW15" s="53"/>
      <c r="AX15" s="53"/>
      <c r="AY15" s="53"/>
      <c r="AZ15" s="53"/>
      <c r="BA15" s="53"/>
      <c r="BB15" s="53"/>
      <c r="BC15" s="53"/>
      <c r="BD15" s="53"/>
      <c r="BE15" s="53"/>
      <c r="BF15" s="53"/>
      <c r="BG15" s="53"/>
      <c r="BH15" s="53"/>
      <c r="BI15" s="53"/>
      <c r="BJ15" s="53"/>
      <c r="BK15" s="53"/>
      <c r="BL15" s="53"/>
      <c r="BM15" s="53"/>
      <c r="BN15" s="53"/>
      <c r="BO15" s="53"/>
      <c r="BP15" s="53"/>
      <c r="BQ15" s="53"/>
      <c r="BR15" s="53"/>
      <c r="BS15" s="53"/>
      <c r="BT15" s="53"/>
      <c r="BU15" s="53"/>
      <c r="BV15" s="53"/>
      <c r="BW15" s="53"/>
      <c r="BX15" s="53"/>
      <c r="BY15" s="53"/>
      <c r="BZ15" s="53"/>
      <c r="CA15" s="53"/>
      <c r="CB15" s="53"/>
      <c r="CC15" s="53"/>
      <c r="CD15" s="53"/>
      <c r="CE15" s="53"/>
      <c r="CF15" s="53"/>
      <c r="CG15" s="53"/>
      <c r="CH15" s="53"/>
      <c r="CI15" s="53"/>
      <c r="CJ15" s="53"/>
      <c r="CK15" s="53"/>
      <c r="CL15" s="53"/>
      <c r="CM15" s="53"/>
      <c r="CN15" s="53"/>
      <c r="CO15" s="53"/>
      <c r="CP15" s="53"/>
      <c r="CQ15" s="53"/>
      <c r="CR15" s="53"/>
      <c r="CS15" s="53"/>
      <c r="CT15" s="53"/>
      <c r="CU15" s="53"/>
      <c r="CV15" s="53"/>
      <c r="CW15" s="53"/>
      <c r="CX15" s="53"/>
      <c r="CY15" s="53"/>
      <c r="CZ15" s="53"/>
      <c r="DA15" s="53"/>
      <c r="DB15" s="53"/>
      <c r="DC15" s="53"/>
      <c r="DD15" s="53"/>
      <c r="DE15" s="53"/>
      <c r="DF15" s="53"/>
      <c r="DG15" s="53"/>
      <c r="DH15" s="53"/>
      <c r="DI15" s="53"/>
      <c r="DJ15" s="53"/>
      <c r="DK15" s="53"/>
      <c r="DL15" s="53"/>
      <c r="DM15" s="53"/>
      <c r="DN15" s="53"/>
      <c r="DO15" s="53"/>
      <c r="DP15" s="53"/>
      <c r="DQ15" s="53"/>
      <c r="DR15" s="53"/>
      <c r="DS15" s="53"/>
      <c r="DT15" s="53"/>
      <c r="DU15" s="53"/>
      <c r="DV15" s="53"/>
      <c r="DW15" s="53"/>
      <c r="DX15" s="53"/>
      <c r="DY15" s="53"/>
      <c r="DZ15" s="53"/>
      <c r="EA15" s="53"/>
      <c r="EB15" s="53"/>
      <c r="EC15" s="53"/>
      <c r="ED15" s="53"/>
      <c r="EE15" s="53"/>
      <c r="EF15" s="53"/>
      <c r="EG15" s="53"/>
      <c r="EH15" s="53"/>
      <c r="EI15" s="53"/>
      <c r="EJ15" s="53"/>
      <c r="EK15" s="53"/>
      <c r="EL15" s="53"/>
      <c r="EM15" s="53"/>
      <c r="EN15" s="53"/>
      <c r="EO15" s="53"/>
      <c r="EP15" s="53"/>
      <c r="EQ15" s="53"/>
      <c r="ER15" s="53"/>
      <c r="ES15" s="53"/>
      <c r="ET15" s="53"/>
      <c r="EU15" s="53"/>
    </row>
    <row r="16" spans="1:151" ht="18" customHeight="1" x14ac:dyDescent="0.2">
      <c r="A16" s="7" t="str">
        <f t="shared" si="29"/>
        <v>U13G 800m Time Trials</v>
      </c>
      <c r="B16" s="141" t="str">
        <f>'U13-U17-U20 Champs Timescale'!B17</f>
        <v>T11-1</v>
      </c>
      <c r="C16" s="142">
        <f>'U13-U17-U20 Champs Timescale'!C17</f>
        <v>0.5729166666666663</v>
      </c>
      <c r="D16" s="151">
        <f>'U13-U17-U20 Champs Timescale'!D17</f>
        <v>1.3888888888888888E-2</v>
      </c>
      <c r="E16" s="144">
        <f>'U13-U17-U20 Champs Timescale'!E17</f>
        <v>0.61805555555555525</v>
      </c>
      <c r="F16" s="145">
        <f>'U13-U17-U20 Champs Timescale'!F17</f>
        <v>0.63194444444444409</v>
      </c>
      <c r="G16" s="195">
        <f>'U13-U17-U20 Champs Timescale'!G17</f>
        <v>0.6354166666666663</v>
      </c>
      <c r="H16" s="153" t="str">
        <f>'U13-U17-U20 Champs Timescale'!K17</f>
        <v>800m</v>
      </c>
      <c r="I16" s="153" t="str">
        <f>'U13-U17-U20 Champs Timescale'!L17</f>
        <v>Time Trials</v>
      </c>
      <c r="J16" s="149" t="str">
        <f>'U13-U17-U20 Champs Timescale'!H17</f>
        <v>U13G</v>
      </c>
      <c r="K16" s="147">
        <f>'U13-U17-U20 Champs Timescale'!I17</f>
        <v>6</v>
      </c>
      <c r="L16" s="152" t="str">
        <f>'U13-U17-U20 Champs Timescale'!J17</f>
        <v>1</v>
      </c>
      <c r="M16" s="149">
        <v>20</v>
      </c>
      <c r="N16" s="146">
        <f t="shared" si="4"/>
        <v>3.472222222222222E-3</v>
      </c>
      <c r="O16" s="146">
        <f t="shared" si="30"/>
        <v>0.61805555555555525</v>
      </c>
      <c r="Q16" s="183">
        <f t="shared" si="31"/>
        <v>0.63888888888888851</v>
      </c>
      <c r="R16" s="20" t="str">
        <f t="shared" ref="R16:R22" si="32">CONCATENATE($T$15," ",T16)</f>
        <v>U17W 200m Heats</v>
      </c>
      <c r="S16" s="67">
        <v>1</v>
      </c>
      <c r="T16" s="76" t="s">
        <v>113</v>
      </c>
      <c r="U16" s="81">
        <f t="shared" ref="U16:U22" si="33">IFERROR(VLOOKUP($R16,Junior_Age_Groups_Events,4,FALSE),"")</f>
        <v>1.3888888888888888E-2</v>
      </c>
      <c r="V16" s="90">
        <f t="shared" ref="V16:V22" si="34">IFERROR(VLOOKUP($R16,Junior_Age_Groups_Events,7,FALSE),"")</f>
        <v>0.52777777777777768</v>
      </c>
      <c r="W16" s="91">
        <f t="shared" ref="W16:W22" si="35">IFERROR(VLOOKUP($R16,Junior_Age_Groups_Events,17,FALSE),"")</f>
        <v>0.54861111111111105</v>
      </c>
      <c r="X16" s="45">
        <f t="shared" ref="X16:X22" si="36">IFERROR(VLOOKUP($R16,Junior_Age_Groups_Events,19,FALSE),"")</f>
        <v>1</v>
      </c>
      <c r="Y16" s="40">
        <f t="shared" ref="Y16:Y22" si="37">IFERROR(VLOOKUP($R16,Junior_Age_Groups_Events,11,FALSE),"")</f>
        <v>23</v>
      </c>
      <c r="Z16" s="49" t="str">
        <f t="shared" ref="Z16:AI22" si="38">IF(AND($V16&lt;=Z$1,$W16&gt;=Z$1),$S16,"")</f>
        <v/>
      </c>
      <c r="AA16" s="39" t="str">
        <f t="shared" si="38"/>
        <v/>
      </c>
      <c r="AB16" s="39" t="str">
        <f t="shared" si="38"/>
        <v/>
      </c>
      <c r="AC16" s="39" t="str">
        <f t="shared" si="38"/>
        <v/>
      </c>
      <c r="AD16" s="39" t="str">
        <f t="shared" si="38"/>
        <v/>
      </c>
      <c r="AE16" s="39" t="str">
        <f t="shared" si="38"/>
        <v/>
      </c>
      <c r="AF16" s="39" t="str">
        <f t="shared" si="38"/>
        <v/>
      </c>
      <c r="AG16" s="39" t="str">
        <f t="shared" si="38"/>
        <v/>
      </c>
      <c r="AH16" s="39" t="str">
        <f t="shared" si="38"/>
        <v/>
      </c>
      <c r="AI16" s="39" t="str">
        <f t="shared" si="38"/>
        <v/>
      </c>
      <c r="AJ16" s="39" t="str">
        <f t="shared" ref="AJ16:AS22" si="39">IF(AND($V16&lt;=AJ$1,$W16&gt;=AJ$1),$S16,"")</f>
        <v/>
      </c>
      <c r="AK16" s="39" t="str">
        <f t="shared" si="39"/>
        <v/>
      </c>
      <c r="AL16" s="39" t="str">
        <f t="shared" si="39"/>
        <v/>
      </c>
      <c r="AM16" s="39" t="str">
        <f t="shared" si="39"/>
        <v/>
      </c>
      <c r="AN16" s="39" t="str">
        <f t="shared" si="39"/>
        <v/>
      </c>
      <c r="AO16" s="39" t="str">
        <f t="shared" si="39"/>
        <v/>
      </c>
      <c r="AP16" s="39" t="str">
        <f t="shared" si="39"/>
        <v/>
      </c>
      <c r="AQ16" s="39" t="str">
        <f t="shared" si="39"/>
        <v/>
      </c>
      <c r="AR16" s="39" t="str">
        <f t="shared" si="39"/>
        <v/>
      </c>
      <c r="AS16" s="39" t="str">
        <f t="shared" si="39"/>
        <v/>
      </c>
      <c r="AT16" s="39" t="str">
        <f t="shared" ref="AT16:BC22" si="40">IF(AND($V16&lt;=AT$1,$W16&gt;=AT$1),$S16,"")</f>
        <v/>
      </c>
      <c r="AU16" s="39" t="str">
        <f t="shared" si="40"/>
        <v/>
      </c>
      <c r="AV16" s="39" t="str">
        <f t="shared" si="40"/>
        <v/>
      </c>
      <c r="AW16" s="39" t="str">
        <f t="shared" si="40"/>
        <v/>
      </c>
      <c r="AX16" s="39" t="str">
        <f t="shared" si="40"/>
        <v/>
      </c>
      <c r="AY16" s="39" t="str">
        <f t="shared" si="40"/>
        <v/>
      </c>
      <c r="AZ16" s="39">
        <f t="shared" si="40"/>
        <v>1</v>
      </c>
      <c r="BA16" s="39">
        <f t="shared" si="40"/>
        <v>1</v>
      </c>
      <c r="BB16" s="39">
        <f t="shared" si="40"/>
        <v>1</v>
      </c>
      <c r="BC16" s="39">
        <f t="shared" si="40"/>
        <v>1</v>
      </c>
      <c r="BD16" s="39">
        <f t="shared" ref="BD16:BM22" si="41">IF(AND($V16&lt;=BD$1,$W16&gt;=BD$1),$S16,"")</f>
        <v>1</v>
      </c>
      <c r="BE16" s="39">
        <f t="shared" si="41"/>
        <v>1</v>
      </c>
      <c r="BF16" s="39" t="str">
        <f t="shared" si="41"/>
        <v/>
      </c>
      <c r="BG16" s="39" t="str">
        <f t="shared" si="41"/>
        <v/>
      </c>
      <c r="BH16" s="39" t="str">
        <f t="shared" si="41"/>
        <v/>
      </c>
      <c r="BI16" s="39" t="str">
        <f t="shared" si="41"/>
        <v/>
      </c>
      <c r="BJ16" s="39" t="str">
        <f t="shared" si="41"/>
        <v/>
      </c>
      <c r="BK16" s="39" t="str">
        <f t="shared" si="41"/>
        <v/>
      </c>
      <c r="BL16" s="39" t="str">
        <f t="shared" si="41"/>
        <v/>
      </c>
      <c r="BM16" s="39" t="str">
        <f t="shared" si="41"/>
        <v/>
      </c>
      <c r="BN16" s="39" t="str">
        <f t="shared" ref="BN16:BW22" si="42">IF(AND($V16&lt;=BN$1,$W16&gt;=BN$1),$S16,"")</f>
        <v/>
      </c>
      <c r="BO16" s="39" t="str">
        <f t="shared" si="42"/>
        <v/>
      </c>
      <c r="BP16" s="39" t="str">
        <f t="shared" si="42"/>
        <v/>
      </c>
      <c r="BQ16" s="39" t="str">
        <f t="shared" si="42"/>
        <v/>
      </c>
      <c r="BR16" s="39" t="str">
        <f t="shared" si="42"/>
        <v/>
      </c>
      <c r="BS16" s="39" t="str">
        <f t="shared" si="42"/>
        <v/>
      </c>
      <c r="BT16" s="39" t="str">
        <f t="shared" si="42"/>
        <v/>
      </c>
      <c r="BU16" s="39" t="str">
        <f t="shared" si="42"/>
        <v/>
      </c>
      <c r="BV16" s="39" t="str">
        <f t="shared" si="42"/>
        <v/>
      </c>
      <c r="BW16" s="39" t="str">
        <f t="shared" si="42"/>
        <v/>
      </c>
      <c r="BX16" s="39" t="str">
        <f t="shared" ref="BX16:CG22" si="43">IF(AND($V16&lt;=BX$1,$W16&gt;=BX$1),$S16,"")</f>
        <v/>
      </c>
      <c r="BY16" s="39" t="str">
        <f t="shared" si="43"/>
        <v/>
      </c>
      <c r="BZ16" s="39" t="str">
        <f t="shared" si="43"/>
        <v/>
      </c>
      <c r="CA16" s="39" t="str">
        <f t="shared" si="43"/>
        <v/>
      </c>
      <c r="CB16" s="39" t="str">
        <f t="shared" si="43"/>
        <v/>
      </c>
      <c r="CC16" s="39" t="str">
        <f t="shared" si="43"/>
        <v/>
      </c>
      <c r="CD16" s="39" t="str">
        <f t="shared" si="43"/>
        <v/>
      </c>
      <c r="CE16" s="39" t="str">
        <f t="shared" si="43"/>
        <v/>
      </c>
      <c r="CF16" s="39" t="str">
        <f t="shared" si="43"/>
        <v/>
      </c>
      <c r="CG16" s="39" t="str">
        <f t="shared" si="43"/>
        <v/>
      </c>
      <c r="CH16" s="39" t="str">
        <f t="shared" ref="CH16:CW22" si="44">IF(AND($V16&lt;=CH$1,$W16&gt;=CH$1),$S16,"")</f>
        <v/>
      </c>
      <c r="CI16" s="39" t="str">
        <f t="shared" si="44"/>
        <v/>
      </c>
      <c r="CJ16" s="39" t="str">
        <f t="shared" si="44"/>
        <v/>
      </c>
      <c r="CK16" s="39" t="str">
        <f t="shared" si="44"/>
        <v/>
      </c>
      <c r="CL16" s="39" t="str">
        <f t="shared" si="44"/>
        <v/>
      </c>
      <c r="CM16" s="39" t="str">
        <f t="shared" si="44"/>
        <v/>
      </c>
      <c r="CN16" s="39" t="str">
        <f t="shared" si="44"/>
        <v/>
      </c>
      <c r="CO16" s="39" t="str">
        <f t="shared" si="44"/>
        <v/>
      </c>
      <c r="CP16" s="39" t="str">
        <f t="shared" si="44"/>
        <v/>
      </c>
      <c r="CQ16" s="39" t="str">
        <f t="shared" si="44"/>
        <v/>
      </c>
      <c r="CR16" s="39" t="str">
        <f t="shared" si="44"/>
        <v/>
      </c>
      <c r="CS16" s="39" t="str">
        <f t="shared" si="44"/>
        <v/>
      </c>
      <c r="CT16" s="39" t="str">
        <f t="shared" si="44"/>
        <v/>
      </c>
      <c r="CU16" s="39" t="str">
        <f t="shared" si="44"/>
        <v/>
      </c>
      <c r="CV16" s="39" t="str">
        <f t="shared" si="44"/>
        <v/>
      </c>
      <c r="CW16" s="39" t="str">
        <f t="shared" si="44"/>
        <v/>
      </c>
      <c r="CX16" s="39" t="str">
        <f t="shared" ref="CV16:DK22" si="45">IF(AND($V16&lt;=CX$1,$W16&gt;=CX$1),$S16,"")</f>
        <v/>
      </c>
      <c r="CY16" s="39" t="str">
        <f t="shared" si="45"/>
        <v/>
      </c>
      <c r="CZ16" s="39" t="str">
        <f t="shared" si="45"/>
        <v/>
      </c>
      <c r="DA16" s="39" t="str">
        <f t="shared" si="45"/>
        <v/>
      </c>
      <c r="DB16" s="39" t="str">
        <f t="shared" si="45"/>
        <v/>
      </c>
      <c r="DC16" s="39" t="str">
        <f t="shared" si="45"/>
        <v/>
      </c>
      <c r="DD16" s="39" t="str">
        <f t="shared" si="45"/>
        <v/>
      </c>
      <c r="DE16" s="39" t="str">
        <f t="shared" si="45"/>
        <v/>
      </c>
      <c r="DF16" s="39" t="str">
        <f t="shared" si="45"/>
        <v/>
      </c>
      <c r="DG16" s="39" t="str">
        <f t="shared" si="45"/>
        <v/>
      </c>
      <c r="DH16" s="39" t="str">
        <f t="shared" si="45"/>
        <v/>
      </c>
      <c r="DI16" s="39" t="str">
        <f t="shared" si="45"/>
        <v/>
      </c>
      <c r="DJ16" s="39" t="str">
        <f t="shared" si="45"/>
        <v/>
      </c>
      <c r="DK16" s="39" t="str">
        <f t="shared" si="45"/>
        <v/>
      </c>
      <c r="DL16" s="39" t="str">
        <f t="shared" ref="DG16:EJ22" si="46">IF(AND($V16&lt;=DL$1,$W16&gt;=DL$1),$S16,"")</f>
        <v/>
      </c>
      <c r="DM16" s="39" t="str">
        <f t="shared" si="46"/>
        <v/>
      </c>
      <c r="DN16" s="39" t="str">
        <f t="shared" si="46"/>
        <v/>
      </c>
      <c r="DO16" s="39" t="str">
        <f t="shared" si="46"/>
        <v/>
      </c>
      <c r="DP16" s="39" t="str">
        <f t="shared" si="46"/>
        <v/>
      </c>
      <c r="DQ16" s="39" t="str">
        <f t="shared" si="46"/>
        <v/>
      </c>
      <c r="DR16" s="39" t="str">
        <f t="shared" si="46"/>
        <v/>
      </c>
      <c r="DS16" s="39" t="str">
        <f t="shared" si="46"/>
        <v/>
      </c>
      <c r="DT16" s="39" t="str">
        <f t="shared" si="46"/>
        <v/>
      </c>
      <c r="DU16" s="39" t="str">
        <f t="shared" si="46"/>
        <v/>
      </c>
      <c r="DV16" s="39" t="str">
        <f t="shared" si="46"/>
        <v/>
      </c>
      <c r="DW16" s="39" t="str">
        <f t="shared" si="46"/>
        <v/>
      </c>
      <c r="DX16" s="39" t="str">
        <f t="shared" si="46"/>
        <v/>
      </c>
      <c r="DY16" s="39" t="str">
        <f t="shared" si="46"/>
        <v/>
      </c>
      <c r="DZ16" s="39" t="str">
        <f t="shared" si="46"/>
        <v/>
      </c>
      <c r="EA16" s="39" t="str">
        <f t="shared" si="46"/>
        <v/>
      </c>
      <c r="EB16" s="39" t="str">
        <f t="shared" si="46"/>
        <v/>
      </c>
      <c r="EC16" s="39" t="str">
        <f t="shared" si="46"/>
        <v/>
      </c>
      <c r="ED16" s="39" t="str">
        <f t="shared" si="46"/>
        <v/>
      </c>
      <c r="EE16" s="39" t="str">
        <f t="shared" si="46"/>
        <v/>
      </c>
      <c r="EF16" s="39" t="str">
        <f t="shared" si="46"/>
        <v/>
      </c>
      <c r="EG16" s="39" t="str">
        <f t="shared" si="46"/>
        <v/>
      </c>
      <c r="EH16" s="39" t="str">
        <f t="shared" si="46"/>
        <v/>
      </c>
      <c r="EI16" s="39" t="str">
        <f t="shared" si="46"/>
        <v/>
      </c>
      <c r="EJ16" s="39" t="str">
        <f t="shared" si="46"/>
        <v/>
      </c>
      <c r="EK16" s="39" t="str">
        <f t="shared" ref="EJ16:EU22" si="47">IF(AND($V16&lt;=EK$1,$W16&gt;=EK$1),$S16,"")</f>
        <v/>
      </c>
      <c r="EL16" s="39" t="str">
        <f t="shared" si="47"/>
        <v/>
      </c>
      <c r="EM16" s="39" t="str">
        <f t="shared" si="47"/>
        <v/>
      </c>
      <c r="EN16" s="39" t="str">
        <f t="shared" si="47"/>
        <v/>
      </c>
      <c r="EO16" s="39" t="str">
        <f t="shared" si="47"/>
        <v/>
      </c>
      <c r="EP16" s="39" t="str">
        <f t="shared" si="47"/>
        <v/>
      </c>
      <c r="EQ16" s="39" t="str">
        <f t="shared" si="47"/>
        <v/>
      </c>
      <c r="ER16" s="39" t="str">
        <f t="shared" si="47"/>
        <v/>
      </c>
      <c r="ES16" s="39" t="str">
        <f t="shared" si="47"/>
        <v/>
      </c>
      <c r="ET16" s="39" t="str">
        <f t="shared" si="47"/>
        <v/>
      </c>
      <c r="EU16" s="39" t="str">
        <f t="shared" si="47"/>
        <v/>
      </c>
    </row>
    <row r="17" spans="1:151" ht="18" customHeight="1" x14ac:dyDescent="0.2">
      <c r="A17" s="7" t="str">
        <f t="shared" si="29"/>
        <v>U13B 800m Time Trials</v>
      </c>
      <c r="B17" s="141" t="str">
        <f>'U13-U17-U20 Champs Timescale'!B18</f>
        <v>T12-1</v>
      </c>
      <c r="C17" s="142">
        <f>'U13-U17-U20 Champs Timescale'!C18</f>
        <v>0.57638888888888851</v>
      </c>
      <c r="D17" s="151">
        <f>'U13-U17-U20 Champs Timescale'!D18</f>
        <v>1.3888888888888888E-2</v>
      </c>
      <c r="E17" s="144">
        <f>'U13-U17-U20 Champs Timescale'!E18</f>
        <v>0.62152777777777746</v>
      </c>
      <c r="F17" s="145">
        <f>'U13-U17-U20 Champs Timescale'!F18</f>
        <v>0.6354166666666663</v>
      </c>
      <c r="G17" s="195">
        <f>'U13-U17-U20 Champs Timescale'!G18</f>
        <v>0.63888888888888851</v>
      </c>
      <c r="H17" s="153" t="str">
        <f>'U13-U17-U20 Champs Timescale'!K18</f>
        <v>800m</v>
      </c>
      <c r="I17" s="153" t="str">
        <f>'U13-U17-U20 Champs Timescale'!L18</f>
        <v>Time Trials</v>
      </c>
      <c r="J17" s="149" t="str">
        <f>'U13-U17-U20 Champs Timescale'!H18</f>
        <v>U13B</v>
      </c>
      <c r="K17" s="147">
        <f>'U13-U17-U20 Champs Timescale'!I18</f>
        <v>8</v>
      </c>
      <c r="L17" s="152" t="str">
        <f>'U13-U17-U20 Champs Timescale'!J18</f>
        <v>2</v>
      </c>
      <c r="M17" s="149">
        <v>21</v>
      </c>
      <c r="N17" s="146">
        <f t="shared" si="4"/>
        <v>6.9444444444444441E-3</v>
      </c>
      <c r="O17" s="146">
        <f t="shared" si="30"/>
        <v>0.62152777777777746</v>
      </c>
      <c r="Q17" s="183">
        <f t="shared" si="31"/>
        <v>0.64583333333333293</v>
      </c>
      <c r="R17" s="68" t="str">
        <f t="shared" si="32"/>
        <v>U17W 200m Semi Final</v>
      </c>
      <c r="S17" s="69">
        <v>1</v>
      </c>
      <c r="T17" s="77" t="s">
        <v>114</v>
      </c>
      <c r="U17" s="82" t="str">
        <f t="shared" si="33"/>
        <v/>
      </c>
      <c r="V17" s="64" t="str">
        <f t="shared" si="34"/>
        <v/>
      </c>
      <c r="W17" s="63" t="str">
        <f t="shared" si="35"/>
        <v/>
      </c>
      <c r="X17" s="11" t="str">
        <f t="shared" si="36"/>
        <v/>
      </c>
      <c r="Y17" s="42" t="str">
        <f t="shared" si="37"/>
        <v/>
      </c>
      <c r="Z17" s="26" t="str">
        <f t="shared" si="38"/>
        <v/>
      </c>
      <c r="AA17" s="12" t="str">
        <f t="shared" si="38"/>
        <v/>
      </c>
      <c r="AB17" s="12" t="str">
        <f t="shared" si="38"/>
        <v/>
      </c>
      <c r="AC17" s="12" t="str">
        <f t="shared" si="38"/>
        <v/>
      </c>
      <c r="AD17" s="12" t="str">
        <f t="shared" si="38"/>
        <v/>
      </c>
      <c r="AE17" s="12" t="str">
        <f t="shared" si="38"/>
        <v/>
      </c>
      <c r="AF17" s="12" t="str">
        <f t="shared" si="38"/>
        <v/>
      </c>
      <c r="AG17" s="12" t="str">
        <f t="shared" si="38"/>
        <v/>
      </c>
      <c r="AH17" s="12" t="str">
        <f t="shared" si="38"/>
        <v/>
      </c>
      <c r="AI17" s="12" t="str">
        <f t="shared" si="38"/>
        <v/>
      </c>
      <c r="AJ17" s="12" t="str">
        <f t="shared" si="39"/>
        <v/>
      </c>
      <c r="AK17" s="12" t="str">
        <f t="shared" si="39"/>
        <v/>
      </c>
      <c r="AL17" s="12" t="str">
        <f t="shared" si="39"/>
        <v/>
      </c>
      <c r="AM17" s="12" t="str">
        <f t="shared" si="39"/>
        <v/>
      </c>
      <c r="AN17" s="12" t="str">
        <f t="shared" si="39"/>
        <v/>
      </c>
      <c r="AO17" s="12" t="str">
        <f t="shared" si="39"/>
        <v/>
      </c>
      <c r="AP17" s="12" t="str">
        <f t="shared" si="39"/>
        <v/>
      </c>
      <c r="AQ17" s="12" t="str">
        <f t="shared" si="39"/>
        <v/>
      </c>
      <c r="AR17" s="12" t="str">
        <f t="shared" si="39"/>
        <v/>
      </c>
      <c r="AS17" s="12" t="str">
        <f t="shared" si="39"/>
        <v/>
      </c>
      <c r="AT17" s="12" t="str">
        <f t="shared" si="40"/>
        <v/>
      </c>
      <c r="AU17" s="12" t="str">
        <f t="shared" si="40"/>
        <v/>
      </c>
      <c r="AV17" s="12" t="str">
        <f t="shared" si="40"/>
        <v/>
      </c>
      <c r="AW17" s="12" t="str">
        <f t="shared" si="40"/>
        <v/>
      </c>
      <c r="AX17" s="12" t="str">
        <f t="shared" si="40"/>
        <v/>
      </c>
      <c r="AY17" s="12" t="str">
        <f t="shared" si="40"/>
        <v/>
      </c>
      <c r="AZ17" s="12" t="str">
        <f t="shared" si="40"/>
        <v/>
      </c>
      <c r="BA17" s="12" t="str">
        <f t="shared" si="40"/>
        <v/>
      </c>
      <c r="BB17" s="12" t="str">
        <f t="shared" si="40"/>
        <v/>
      </c>
      <c r="BC17" s="12" t="str">
        <f t="shared" si="40"/>
        <v/>
      </c>
      <c r="BD17" s="12" t="str">
        <f t="shared" si="41"/>
        <v/>
      </c>
      <c r="BE17" s="12" t="str">
        <f t="shared" si="41"/>
        <v/>
      </c>
      <c r="BF17" s="12" t="str">
        <f t="shared" si="41"/>
        <v/>
      </c>
      <c r="BG17" s="12" t="str">
        <f t="shared" si="41"/>
        <v/>
      </c>
      <c r="BH17" s="12" t="str">
        <f t="shared" si="41"/>
        <v/>
      </c>
      <c r="BI17" s="12" t="str">
        <f t="shared" si="41"/>
        <v/>
      </c>
      <c r="BJ17" s="12" t="str">
        <f t="shared" si="41"/>
        <v/>
      </c>
      <c r="BK17" s="12" t="str">
        <f t="shared" si="41"/>
        <v/>
      </c>
      <c r="BL17" s="12" t="str">
        <f t="shared" si="41"/>
        <v/>
      </c>
      <c r="BM17" s="12" t="str">
        <f t="shared" si="41"/>
        <v/>
      </c>
      <c r="BN17" s="12" t="str">
        <f t="shared" si="42"/>
        <v/>
      </c>
      <c r="BO17" s="12" t="str">
        <f t="shared" si="42"/>
        <v/>
      </c>
      <c r="BP17" s="12" t="str">
        <f t="shared" si="42"/>
        <v/>
      </c>
      <c r="BQ17" s="12" t="str">
        <f t="shared" si="42"/>
        <v/>
      </c>
      <c r="BR17" s="12" t="str">
        <f t="shared" si="42"/>
        <v/>
      </c>
      <c r="BS17" s="12" t="str">
        <f t="shared" si="42"/>
        <v/>
      </c>
      <c r="BT17" s="12" t="str">
        <f t="shared" si="42"/>
        <v/>
      </c>
      <c r="BU17" s="12" t="str">
        <f t="shared" si="42"/>
        <v/>
      </c>
      <c r="BV17" s="12" t="str">
        <f t="shared" si="42"/>
        <v/>
      </c>
      <c r="BW17" s="12" t="str">
        <f t="shared" si="42"/>
        <v/>
      </c>
      <c r="BX17" s="12" t="str">
        <f t="shared" si="43"/>
        <v/>
      </c>
      <c r="BY17" s="12" t="str">
        <f t="shared" si="43"/>
        <v/>
      </c>
      <c r="BZ17" s="12" t="str">
        <f t="shared" si="43"/>
        <v/>
      </c>
      <c r="CA17" s="12" t="str">
        <f t="shared" si="43"/>
        <v/>
      </c>
      <c r="CB17" s="12" t="str">
        <f t="shared" si="43"/>
        <v/>
      </c>
      <c r="CC17" s="12" t="str">
        <f t="shared" si="43"/>
        <v/>
      </c>
      <c r="CD17" s="12" t="str">
        <f t="shared" si="43"/>
        <v/>
      </c>
      <c r="CE17" s="12" t="str">
        <f t="shared" si="43"/>
        <v/>
      </c>
      <c r="CF17" s="12" t="str">
        <f t="shared" si="43"/>
        <v/>
      </c>
      <c r="CG17" s="12" t="str">
        <f t="shared" si="43"/>
        <v/>
      </c>
      <c r="CH17" s="12" t="str">
        <f t="shared" si="44"/>
        <v/>
      </c>
      <c r="CI17" s="12" t="str">
        <f t="shared" si="44"/>
        <v/>
      </c>
      <c r="CJ17" s="12" t="str">
        <f t="shared" si="44"/>
        <v/>
      </c>
      <c r="CK17" s="12" t="str">
        <f t="shared" si="44"/>
        <v/>
      </c>
      <c r="CL17" s="12" t="str">
        <f t="shared" si="44"/>
        <v/>
      </c>
      <c r="CM17" s="12" t="str">
        <f t="shared" si="44"/>
        <v/>
      </c>
      <c r="CN17" s="12" t="str">
        <f t="shared" si="44"/>
        <v/>
      </c>
      <c r="CO17" s="12" t="str">
        <f t="shared" si="44"/>
        <v/>
      </c>
      <c r="CP17" s="12" t="str">
        <f t="shared" si="44"/>
        <v/>
      </c>
      <c r="CQ17" s="12" t="str">
        <f t="shared" si="44"/>
        <v/>
      </c>
      <c r="CR17" s="12" t="str">
        <f t="shared" si="44"/>
        <v/>
      </c>
      <c r="CS17" s="12" t="str">
        <f t="shared" si="44"/>
        <v/>
      </c>
      <c r="CT17" s="12" t="str">
        <f t="shared" si="44"/>
        <v/>
      </c>
      <c r="CU17" s="12" t="str">
        <f t="shared" si="44"/>
        <v/>
      </c>
      <c r="CV17" s="12" t="str">
        <f t="shared" si="45"/>
        <v/>
      </c>
      <c r="CW17" s="12" t="str">
        <f t="shared" si="45"/>
        <v/>
      </c>
      <c r="CX17" s="12" t="str">
        <f t="shared" si="45"/>
        <v/>
      </c>
      <c r="CY17" s="12" t="str">
        <f t="shared" si="45"/>
        <v/>
      </c>
      <c r="CZ17" s="12" t="str">
        <f t="shared" si="45"/>
        <v/>
      </c>
      <c r="DA17" s="12" t="str">
        <f t="shared" si="45"/>
        <v/>
      </c>
      <c r="DB17" s="12" t="str">
        <f t="shared" si="45"/>
        <v/>
      </c>
      <c r="DC17" s="12" t="str">
        <f t="shared" si="45"/>
        <v/>
      </c>
      <c r="DD17" s="12" t="str">
        <f t="shared" si="45"/>
        <v/>
      </c>
      <c r="DE17" s="12" t="str">
        <f t="shared" si="45"/>
        <v/>
      </c>
      <c r="DF17" s="12" t="str">
        <f t="shared" si="45"/>
        <v/>
      </c>
      <c r="DG17" s="12" t="str">
        <f t="shared" si="46"/>
        <v/>
      </c>
      <c r="DH17" s="12" t="str">
        <f t="shared" si="46"/>
        <v/>
      </c>
      <c r="DI17" s="12" t="str">
        <f t="shared" si="46"/>
        <v/>
      </c>
      <c r="DJ17" s="12" t="str">
        <f t="shared" si="46"/>
        <v/>
      </c>
      <c r="DK17" s="12" t="str">
        <f t="shared" si="46"/>
        <v/>
      </c>
      <c r="DL17" s="12" t="str">
        <f t="shared" si="46"/>
        <v/>
      </c>
      <c r="DM17" s="12" t="str">
        <f t="shared" si="46"/>
        <v/>
      </c>
      <c r="DN17" s="12" t="str">
        <f t="shared" si="46"/>
        <v/>
      </c>
      <c r="DO17" s="12" t="str">
        <f t="shared" si="46"/>
        <v/>
      </c>
      <c r="DP17" s="12" t="str">
        <f t="shared" si="46"/>
        <v/>
      </c>
      <c r="DQ17" s="12" t="str">
        <f t="shared" si="46"/>
        <v/>
      </c>
      <c r="DR17" s="12" t="str">
        <f t="shared" si="46"/>
        <v/>
      </c>
      <c r="DS17" s="12" t="str">
        <f t="shared" si="46"/>
        <v/>
      </c>
      <c r="DT17" s="12" t="str">
        <f t="shared" si="46"/>
        <v/>
      </c>
      <c r="DU17" s="12" t="str">
        <f t="shared" si="46"/>
        <v/>
      </c>
      <c r="DV17" s="12" t="str">
        <f t="shared" si="46"/>
        <v/>
      </c>
      <c r="DW17" s="12" t="str">
        <f t="shared" si="46"/>
        <v/>
      </c>
      <c r="DX17" s="12" t="str">
        <f t="shared" si="46"/>
        <v/>
      </c>
      <c r="DY17" s="12" t="str">
        <f t="shared" si="46"/>
        <v/>
      </c>
      <c r="DZ17" s="12" t="str">
        <f t="shared" si="46"/>
        <v/>
      </c>
      <c r="EA17" s="12" t="str">
        <f t="shared" si="46"/>
        <v/>
      </c>
      <c r="EB17" s="12" t="str">
        <f t="shared" si="46"/>
        <v/>
      </c>
      <c r="EC17" s="12" t="str">
        <f t="shared" si="46"/>
        <v/>
      </c>
      <c r="ED17" s="12" t="str">
        <f t="shared" si="46"/>
        <v/>
      </c>
      <c r="EE17" s="12" t="str">
        <f t="shared" si="46"/>
        <v/>
      </c>
      <c r="EF17" s="12" t="str">
        <f t="shared" si="46"/>
        <v/>
      </c>
      <c r="EG17" s="12" t="str">
        <f t="shared" si="46"/>
        <v/>
      </c>
      <c r="EH17" s="12" t="str">
        <f t="shared" si="46"/>
        <v/>
      </c>
      <c r="EI17" s="12" t="str">
        <f t="shared" si="46"/>
        <v/>
      </c>
      <c r="EJ17" s="12" t="str">
        <f t="shared" si="47"/>
        <v/>
      </c>
      <c r="EK17" s="12" t="str">
        <f t="shared" si="47"/>
        <v/>
      </c>
      <c r="EL17" s="12" t="str">
        <f t="shared" si="47"/>
        <v/>
      </c>
      <c r="EM17" s="12" t="str">
        <f t="shared" si="47"/>
        <v/>
      </c>
      <c r="EN17" s="12" t="str">
        <f t="shared" si="47"/>
        <v/>
      </c>
      <c r="EO17" s="12" t="str">
        <f t="shared" si="47"/>
        <v/>
      </c>
      <c r="EP17" s="12" t="str">
        <f t="shared" si="47"/>
        <v/>
      </c>
      <c r="EQ17" s="12" t="str">
        <f t="shared" si="47"/>
        <v/>
      </c>
      <c r="ER17" s="12" t="str">
        <f t="shared" si="47"/>
        <v/>
      </c>
      <c r="ES17" s="12" t="str">
        <f t="shared" si="47"/>
        <v/>
      </c>
      <c r="ET17" s="12" t="str">
        <f t="shared" si="47"/>
        <v/>
      </c>
      <c r="EU17" s="12" t="str">
        <f t="shared" si="47"/>
        <v/>
      </c>
    </row>
    <row r="18" spans="1:151" ht="18" customHeight="1" x14ac:dyDescent="0.2">
      <c r="A18" s="7" t="str">
        <f t="shared" si="29"/>
        <v>U20W 800m Straight Final</v>
      </c>
      <c r="B18" s="141" t="str">
        <f>'U13-U17-U20 Champs Timescale'!B19</f>
        <v>T13-1</v>
      </c>
      <c r="C18" s="142">
        <f>'U13-U17-U20 Champs Timescale'!C19</f>
        <v>0.58333333333333293</v>
      </c>
      <c r="D18" s="151">
        <f>'U13-U17-U20 Champs Timescale'!D19</f>
        <v>1.3888888888888888E-2</v>
      </c>
      <c r="E18" s="144">
        <f>'U13-U17-U20 Champs Timescale'!E19</f>
        <v>0.62847222222222188</v>
      </c>
      <c r="F18" s="145">
        <f>'U13-U17-U20 Champs Timescale'!F19</f>
        <v>0.64236111111111072</v>
      </c>
      <c r="G18" s="195">
        <f>'U13-U17-U20 Champs Timescale'!G19</f>
        <v>0.64583333333333293</v>
      </c>
      <c r="H18" s="153" t="str">
        <f>'U13-U17-U20 Champs Timescale'!K19</f>
        <v>800m</v>
      </c>
      <c r="I18" s="153" t="str">
        <f>'U13-U17-U20 Champs Timescale'!L19</f>
        <v>Straight Final</v>
      </c>
      <c r="J18" s="149" t="str">
        <f>'U13-U17-U20 Champs Timescale'!H19</f>
        <v>U20W</v>
      </c>
      <c r="K18" s="147">
        <f>'U13-U17-U20 Champs Timescale'!I19</f>
        <v>5</v>
      </c>
      <c r="L18" s="152" t="str">
        <f>'U13-U17-U20 Champs Timescale'!J19</f>
        <v>1</v>
      </c>
      <c r="M18" s="149">
        <v>22</v>
      </c>
      <c r="N18" s="146">
        <f t="shared" si="4"/>
        <v>3.472222222222222E-3</v>
      </c>
      <c r="O18" s="146">
        <f t="shared" si="30"/>
        <v>0.62847222222222188</v>
      </c>
      <c r="Q18" s="183">
        <f t="shared" si="31"/>
        <v>0.64930555555555514</v>
      </c>
      <c r="R18" s="68" t="str">
        <f t="shared" si="32"/>
        <v>U17W 200m Final</v>
      </c>
      <c r="S18" s="69">
        <v>1</v>
      </c>
      <c r="T18" s="77" t="s">
        <v>99</v>
      </c>
      <c r="U18" s="82">
        <f t="shared" si="33"/>
        <v>1.3888888888888888E-2</v>
      </c>
      <c r="V18" s="64">
        <f t="shared" si="34"/>
        <v>0.6701388888888884</v>
      </c>
      <c r="W18" s="63">
        <f t="shared" si="35"/>
        <v>0.67361111111111061</v>
      </c>
      <c r="X18" s="11">
        <f t="shared" si="36"/>
        <v>1</v>
      </c>
      <c r="Y18" s="42">
        <f t="shared" si="37"/>
        <v>4</v>
      </c>
      <c r="Z18" s="26" t="str">
        <f t="shared" si="38"/>
        <v/>
      </c>
      <c r="AA18" s="12" t="str">
        <f t="shared" si="38"/>
        <v/>
      </c>
      <c r="AB18" s="12" t="str">
        <f t="shared" si="38"/>
        <v/>
      </c>
      <c r="AC18" s="12" t="str">
        <f t="shared" si="38"/>
        <v/>
      </c>
      <c r="AD18" s="12" t="str">
        <f t="shared" si="38"/>
        <v/>
      </c>
      <c r="AE18" s="12" t="str">
        <f t="shared" si="38"/>
        <v/>
      </c>
      <c r="AF18" s="12" t="str">
        <f t="shared" si="38"/>
        <v/>
      </c>
      <c r="AG18" s="12" t="str">
        <f t="shared" si="38"/>
        <v/>
      </c>
      <c r="AH18" s="12" t="str">
        <f t="shared" si="38"/>
        <v/>
      </c>
      <c r="AI18" s="12" t="str">
        <f t="shared" si="38"/>
        <v/>
      </c>
      <c r="AJ18" s="12" t="str">
        <f t="shared" si="39"/>
        <v/>
      </c>
      <c r="AK18" s="12" t="str">
        <f t="shared" si="39"/>
        <v/>
      </c>
      <c r="AL18" s="12" t="str">
        <f t="shared" si="39"/>
        <v/>
      </c>
      <c r="AM18" s="12" t="str">
        <f t="shared" si="39"/>
        <v/>
      </c>
      <c r="AN18" s="12" t="str">
        <f t="shared" si="39"/>
        <v/>
      </c>
      <c r="AO18" s="12" t="str">
        <f t="shared" si="39"/>
        <v/>
      </c>
      <c r="AP18" s="12" t="str">
        <f t="shared" si="39"/>
        <v/>
      </c>
      <c r="AQ18" s="12" t="str">
        <f t="shared" si="39"/>
        <v/>
      </c>
      <c r="AR18" s="12" t="str">
        <f t="shared" si="39"/>
        <v/>
      </c>
      <c r="AS18" s="12" t="str">
        <f t="shared" si="39"/>
        <v/>
      </c>
      <c r="AT18" s="12" t="str">
        <f t="shared" si="40"/>
        <v/>
      </c>
      <c r="AU18" s="12" t="str">
        <f t="shared" si="40"/>
        <v/>
      </c>
      <c r="AV18" s="12" t="str">
        <f t="shared" si="40"/>
        <v/>
      </c>
      <c r="AW18" s="12" t="str">
        <f t="shared" si="40"/>
        <v/>
      </c>
      <c r="AX18" s="12" t="str">
        <f t="shared" si="40"/>
        <v/>
      </c>
      <c r="AY18" s="12" t="str">
        <f t="shared" si="40"/>
        <v/>
      </c>
      <c r="AZ18" s="12" t="str">
        <f t="shared" si="40"/>
        <v/>
      </c>
      <c r="BA18" s="12" t="str">
        <f t="shared" si="40"/>
        <v/>
      </c>
      <c r="BB18" s="12" t="str">
        <f t="shared" si="40"/>
        <v/>
      </c>
      <c r="BC18" s="12" t="str">
        <f t="shared" si="40"/>
        <v/>
      </c>
      <c r="BD18" s="12" t="str">
        <f t="shared" si="41"/>
        <v/>
      </c>
      <c r="BE18" s="12" t="str">
        <f t="shared" si="41"/>
        <v/>
      </c>
      <c r="BF18" s="12" t="str">
        <f t="shared" si="41"/>
        <v/>
      </c>
      <c r="BG18" s="12" t="str">
        <f t="shared" si="41"/>
        <v/>
      </c>
      <c r="BH18" s="12" t="str">
        <f t="shared" si="41"/>
        <v/>
      </c>
      <c r="BI18" s="12" t="str">
        <f t="shared" si="41"/>
        <v/>
      </c>
      <c r="BJ18" s="12" t="str">
        <f t="shared" si="41"/>
        <v/>
      </c>
      <c r="BK18" s="12" t="str">
        <f t="shared" si="41"/>
        <v/>
      </c>
      <c r="BL18" s="12" t="str">
        <f t="shared" si="41"/>
        <v/>
      </c>
      <c r="BM18" s="12" t="str">
        <f t="shared" si="41"/>
        <v/>
      </c>
      <c r="BN18" s="12" t="str">
        <f t="shared" si="42"/>
        <v/>
      </c>
      <c r="BO18" s="12" t="str">
        <f t="shared" si="42"/>
        <v/>
      </c>
      <c r="BP18" s="12" t="str">
        <f t="shared" si="42"/>
        <v/>
      </c>
      <c r="BQ18" s="12" t="str">
        <f t="shared" si="42"/>
        <v/>
      </c>
      <c r="BR18" s="12" t="str">
        <f t="shared" si="42"/>
        <v/>
      </c>
      <c r="BS18" s="12" t="str">
        <f t="shared" si="42"/>
        <v/>
      </c>
      <c r="BT18" s="12" t="str">
        <f t="shared" si="42"/>
        <v/>
      </c>
      <c r="BU18" s="12" t="str">
        <f t="shared" si="42"/>
        <v/>
      </c>
      <c r="BV18" s="12" t="str">
        <f t="shared" si="42"/>
        <v/>
      </c>
      <c r="BW18" s="12" t="str">
        <f t="shared" si="42"/>
        <v/>
      </c>
      <c r="BX18" s="12" t="str">
        <f t="shared" si="43"/>
        <v/>
      </c>
      <c r="BY18" s="12" t="str">
        <f t="shared" si="43"/>
        <v/>
      </c>
      <c r="BZ18" s="12" t="str">
        <f t="shared" si="43"/>
        <v/>
      </c>
      <c r="CA18" s="12" t="str">
        <f t="shared" si="43"/>
        <v/>
      </c>
      <c r="CB18" s="12" t="str">
        <f t="shared" si="43"/>
        <v/>
      </c>
      <c r="CC18" s="12" t="str">
        <f t="shared" si="43"/>
        <v/>
      </c>
      <c r="CD18" s="12" t="str">
        <f t="shared" si="43"/>
        <v/>
      </c>
      <c r="CE18" s="12" t="str">
        <f t="shared" si="43"/>
        <v/>
      </c>
      <c r="CF18" s="12" t="str">
        <f t="shared" si="43"/>
        <v/>
      </c>
      <c r="CG18" s="12" t="str">
        <f t="shared" si="43"/>
        <v/>
      </c>
      <c r="CH18" s="12" t="str">
        <f t="shared" si="44"/>
        <v/>
      </c>
      <c r="CI18" s="12" t="str">
        <f t="shared" si="44"/>
        <v/>
      </c>
      <c r="CJ18" s="12" t="str">
        <f t="shared" si="44"/>
        <v/>
      </c>
      <c r="CK18" s="12" t="str">
        <f t="shared" si="44"/>
        <v/>
      </c>
      <c r="CL18" s="12" t="str">
        <f t="shared" si="44"/>
        <v/>
      </c>
      <c r="CM18" s="12" t="str">
        <f t="shared" si="44"/>
        <v/>
      </c>
      <c r="CN18" s="12">
        <f t="shared" si="44"/>
        <v>1</v>
      </c>
      <c r="CO18" s="12">
        <f t="shared" si="44"/>
        <v>1</v>
      </c>
      <c r="CP18" s="12" t="str">
        <f t="shared" si="44"/>
        <v/>
      </c>
      <c r="CQ18" s="12" t="str">
        <f t="shared" si="44"/>
        <v/>
      </c>
      <c r="CR18" s="12" t="str">
        <f t="shared" si="44"/>
        <v/>
      </c>
      <c r="CS18" s="12" t="str">
        <f t="shared" si="44"/>
        <v/>
      </c>
      <c r="CT18" s="12" t="str">
        <f t="shared" si="44"/>
        <v/>
      </c>
      <c r="CU18" s="12" t="str">
        <f t="shared" si="44"/>
        <v/>
      </c>
      <c r="CV18" s="12" t="str">
        <f t="shared" si="45"/>
        <v/>
      </c>
      <c r="CW18" s="12" t="str">
        <f t="shared" si="45"/>
        <v/>
      </c>
      <c r="CX18" s="12" t="str">
        <f t="shared" si="45"/>
        <v/>
      </c>
      <c r="CY18" s="12" t="str">
        <f t="shared" si="45"/>
        <v/>
      </c>
      <c r="CZ18" s="12" t="str">
        <f t="shared" si="45"/>
        <v/>
      </c>
      <c r="DA18" s="12" t="str">
        <f t="shared" si="45"/>
        <v/>
      </c>
      <c r="DB18" s="12" t="str">
        <f t="shared" si="45"/>
        <v/>
      </c>
      <c r="DC18" s="12" t="str">
        <f t="shared" si="45"/>
        <v/>
      </c>
      <c r="DD18" s="12" t="str">
        <f t="shared" si="45"/>
        <v/>
      </c>
      <c r="DE18" s="12" t="str">
        <f t="shared" si="45"/>
        <v/>
      </c>
      <c r="DF18" s="12" t="str">
        <f t="shared" si="45"/>
        <v/>
      </c>
      <c r="DG18" s="12" t="str">
        <f t="shared" si="46"/>
        <v/>
      </c>
      <c r="DH18" s="12" t="str">
        <f t="shared" si="46"/>
        <v/>
      </c>
      <c r="DI18" s="12" t="str">
        <f t="shared" si="46"/>
        <v/>
      </c>
      <c r="DJ18" s="12" t="str">
        <f t="shared" si="46"/>
        <v/>
      </c>
      <c r="DK18" s="12" t="str">
        <f t="shared" si="46"/>
        <v/>
      </c>
      <c r="DL18" s="12" t="str">
        <f t="shared" si="46"/>
        <v/>
      </c>
      <c r="DM18" s="12" t="str">
        <f t="shared" si="46"/>
        <v/>
      </c>
      <c r="DN18" s="12" t="str">
        <f t="shared" si="46"/>
        <v/>
      </c>
      <c r="DO18" s="12" t="str">
        <f t="shared" si="46"/>
        <v/>
      </c>
      <c r="DP18" s="12" t="str">
        <f t="shared" si="46"/>
        <v/>
      </c>
      <c r="DQ18" s="12" t="str">
        <f t="shared" si="46"/>
        <v/>
      </c>
      <c r="DR18" s="12" t="str">
        <f t="shared" si="46"/>
        <v/>
      </c>
      <c r="DS18" s="12" t="str">
        <f t="shared" si="46"/>
        <v/>
      </c>
      <c r="DT18" s="12" t="str">
        <f t="shared" si="46"/>
        <v/>
      </c>
      <c r="DU18" s="12" t="str">
        <f t="shared" si="46"/>
        <v/>
      </c>
      <c r="DV18" s="12" t="str">
        <f t="shared" si="46"/>
        <v/>
      </c>
      <c r="DW18" s="12" t="str">
        <f t="shared" si="46"/>
        <v/>
      </c>
      <c r="DX18" s="12" t="str">
        <f t="shared" si="46"/>
        <v/>
      </c>
      <c r="DY18" s="12" t="str">
        <f t="shared" si="46"/>
        <v/>
      </c>
      <c r="DZ18" s="12" t="str">
        <f t="shared" si="46"/>
        <v/>
      </c>
      <c r="EA18" s="12" t="str">
        <f t="shared" si="46"/>
        <v/>
      </c>
      <c r="EB18" s="12" t="str">
        <f t="shared" si="46"/>
        <v/>
      </c>
      <c r="EC18" s="12" t="str">
        <f t="shared" si="46"/>
        <v/>
      </c>
      <c r="ED18" s="12" t="str">
        <f t="shared" si="46"/>
        <v/>
      </c>
      <c r="EE18" s="12" t="str">
        <f t="shared" si="46"/>
        <v/>
      </c>
      <c r="EF18" s="12" t="str">
        <f t="shared" si="46"/>
        <v/>
      </c>
      <c r="EG18" s="12" t="str">
        <f t="shared" si="46"/>
        <v/>
      </c>
      <c r="EH18" s="12" t="str">
        <f t="shared" si="46"/>
        <v/>
      </c>
      <c r="EI18" s="12" t="str">
        <f t="shared" si="46"/>
        <v/>
      </c>
      <c r="EJ18" s="12" t="str">
        <f t="shared" si="47"/>
        <v/>
      </c>
      <c r="EK18" s="12" t="str">
        <f t="shared" si="47"/>
        <v/>
      </c>
      <c r="EL18" s="12" t="str">
        <f t="shared" si="47"/>
        <v/>
      </c>
      <c r="EM18" s="12" t="str">
        <f t="shared" si="47"/>
        <v/>
      </c>
      <c r="EN18" s="12" t="str">
        <f t="shared" si="47"/>
        <v/>
      </c>
      <c r="EO18" s="12" t="str">
        <f t="shared" si="47"/>
        <v/>
      </c>
      <c r="EP18" s="12" t="str">
        <f t="shared" si="47"/>
        <v/>
      </c>
      <c r="EQ18" s="12" t="str">
        <f t="shared" si="47"/>
        <v/>
      </c>
      <c r="ER18" s="12" t="str">
        <f t="shared" si="47"/>
        <v/>
      </c>
      <c r="ES18" s="12" t="str">
        <f t="shared" si="47"/>
        <v/>
      </c>
      <c r="ET18" s="12" t="str">
        <f t="shared" si="47"/>
        <v/>
      </c>
      <c r="EU18" s="12" t="str">
        <f t="shared" si="47"/>
        <v/>
      </c>
    </row>
    <row r="19" spans="1:151" ht="18" customHeight="1" x14ac:dyDescent="0.2">
      <c r="A19" s="7" t="str">
        <f t="shared" si="29"/>
        <v>U17M 800m Final</v>
      </c>
      <c r="B19" s="141" t="str">
        <f>'U13-U17-U20 Champs Timescale'!B20</f>
        <v>T01-2</v>
      </c>
      <c r="C19" s="142">
        <f>'U13-U17-U20 Champs Timescale'!C20</f>
        <v>0</v>
      </c>
      <c r="D19" s="151">
        <f>'U13-U17-U20 Champs Timescale'!D20</f>
        <v>1.3888888888888888E-2</v>
      </c>
      <c r="E19" s="144">
        <f>'U13-U17-U20 Champs Timescale'!E20</f>
        <v>0.63194444444444409</v>
      </c>
      <c r="F19" s="145">
        <f>'U13-U17-U20 Champs Timescale'!F20</f>
        <v>0.64583333333333293</v>
      </c>
      <c r="G19" s="195">
        <f>'U13-U17-U20 Champs Timescale'!G20</f>
        <v>0.64930555555555514</v>
      </c>
      <c r="H19" s="153" t="str">
        <f>'U13-U17-U20 Champs Timescale'!K20</f>
        <v>800m</v>
      </c>
      <c r="I19" s="153" t="str">
        <f>'U13-U17-U20 Champs Timescale'!L20</f>
        <v>Final</v>
      </c>
      <c r="J19" s="149" t="str">
        <f>'U13-U17-U20 Champs Timescale'!H20</f>
        <v>U17M</v>
      </c>
      <c r="K19" s="147">
        <f>'U13-U17-U20 Champs Timescale'!I20</f>
        <v>6</v>
      </c>
      <c r="L19" s="152" t="str">
        <f>'U13-U17-U20 Champs Timescale'!J20</f>
        <v>1</v>
      </c>
      <c r="M19" s="149">
        <v>23</v>
      </c>
      <c r="N19" s="146">
        <f t="shared" si="4"/>
        <v>3.472222222222222E-3</v>
      </c>
      <c r="O19" s="146">
        <f t="shared" si="30"/>
        <v>0.63194444444444409</v>
      </c>
      <c r="Q19" s="183">
        <f t="shared" si="31"/>
        <v>0.65277777777777735</v>
      </c>
      <c r="R19" s="68" t="str">
        <f t="shared" si="32"/>
        <v>U17W 800m Straight Final</v>
      </c>
      <c r="S19" s="69">
        <v>1</v>
      </c>
      <c r="T19" s="78" t="s">
        <v>101</v>
      </c>
      <c r="U19" s="82" t="str">
        <f t="shared" si="33"/>
        <v/>
      </c>
      <c r="V19" s="64" t="str">
        <f t="shared" si="34"/>
        <v/>
      </c>
      <c r="W19" s="63" t="str">
        <f t="shared" si="35"/>
        <v/>
      </c>
      <c r="X19" s="11" t="str">
        <f t="shared" si="36"/>
        <v/>
      </c>
      <c r="Y19" s="42" t="str">
        <f t="shared" si="37"/>
        <v/>
      </c>
      <c r="Z19" s="26" t="str">
        <f t="shared" si="38"/>
        <v/>
      </c>
      <c r="AA19" s="12" t="str">
        <f t="shared" si="38"/>
        <v/>
      </c>
      <c r="AB19" s="12" t="str">
        <f t="shared" si="38"/>
        <v/>
      </c>
      <c r="AC19" s="12" t="str">
        <f t="shared" si="38"/>
        <v/>
      </c>
      <c r="AD19" s="12" t="str">
        <f t="shared" si="38"/>
        <v/>
      </c>
      <c r="AE19" s="12" t="str">
        <f t="shared" si="38"/>
        <v/>
      </c>
      <c r="AF19" s="12" t="str">
        <f t="shared" si="38"/>
        <v/>
      </c>
      <c r="AG19" s="12" t="str">
        <f t="shared" si="38"/>
        <v/>
      </c>
      <c r="AH19" s="12" t="str">
        <f t="shared" si="38"/>
        <v/>
      </c>
      <c r="AI19" s="12" t="str">
        <f t="shared" si="38"/>
        <v/>
      </c>
      <c r="AJ19" s="12" t="str">
        <f t="shared" si="39"/>
        <v/>
      </c>
      <c r="AK19" s="12" t="str">
        <f t="shared" si="39"/>
        <v/>
      </c>
      <c r="AL19" s="12" t="str">
        <f t="shared" si="39"/>
        <v/>
      </c>
      <c r="AM19" s="12" t="str">
        <f t="shared" si="39"/>
        <v/>
      </c>
      <c r="AN19" s="12" t="str">
        <f t="shared" si="39"/>
        <v/>
      </c>
      <c r="AO19" s="12" t="str">
        <f t="shared" si="39"/>
        <v/>
      </c>
      <c r="AP19" s="12" t="str">
        <f t="shared" si="39"/>
        <v/>
      </c>
      <c r="AQ19" s="12" t="str">
        <f t="shared" si="39"/>
        <v/>
      </c>
      <c r="AR19" s="12" t="str">
        <f t="shared" si="39"/>
        <v/>
      </c>
      <c r="AS19" s="12" t="str">
        <f t="shared" si="39"/>
        <v/>
      </c>
      <c r="AT19" s="12" t="str">
        <f t="shared" si="40"/>
        <v/>
      </c>
      <c r="AU19" s="12" t="str">
        <f t="shared" si="40"/>
        <v/>
      </c>
      <c r="AV19" s="12" t="str">
        <f t="shared" si="40"/>
        <v/>
      </c>
      <c r="AW19" s="12" t="str">
        <f t="shared" si="40"/>
        <v/>
      </c>
      <c r="AX19" s="12" t="str">
        <f t="shared" si="40"/>
        <v/>
      </c>
      <c r="AY19" s="12" t="str">
        <f t="shared" si="40"/>
        <v/>
      </c>
      <c r="AZ19" s="12" t="str">
        <f t="shared" si="40"/>
        <v/>
      </c>
      <c r="BA19" s="12" t="str">
        <f t="shared" si="40"/>
        <v/>
      </c>
      <c r="BB19" s="12" t="str">
        <f t="shared" si="40"/>
        <v/>
      </c>
      <c r="BC19" s="12" t="str">
        <f t="shared" si="40"/>
        <v/>
      </c>
      <c r="BD19" s="12" t="str">
        <f t="shared" si="41"/>
        <v/>
      </c>
      <c r="BE19" s="12" t="str">
        <f t="shared" si="41"/>
        <v/>
      </c>
      <c r="BF19" s="12" t="str">
        <f t="shared" si="41"/>
        <v/>
      </c>
      <c r="BG19" s="12" t="str">
        <f t="shared" si="41"/>
        <v/>
      </c>
      <c r="BH19" s="12" t="str">
        <f t="shared" si="41"/>
        <v/>
      </c>
      <c r="BI19" s="12" t="str">
        <f t="shared" si="41"/>
        <v/>
      </c>
      <c r="BJ19" s="12" t="str">
        <f t="shared" si="41"/>
        <v/>
      </c>
      <c r="BK19" s="12" t="str">
        <f t="shared" si="41"/>
        <v/>
      </c>
      <c r="BL19" s="12" t="str">
        <f t="shared" si="41"/>
        <v/>
      </c>
      <c r="BM19" s="12" t="str">
        <f t="shared" si="41"/>
        <v/>
      </c>
      <c r="BN19" s="12" t="str">
        <f t="shared" si="42"/>
        <v/>
      </c>
      <c r="BO19" s="12" t="str">
        <f t="shared" si="42"/>
        <v/>
      </c>
      <c r="BP19" s="12" t="str">
        <f t="shared" si="42"/>
        <v/>
      </c>
      <c r="BQ19" s="12" t="str">
        <f t="shared" si="42"/>
        <v/>
      </c>
      <c r="BR19" s="12" t="str">
        <f t="shared" si="42"/>
        <v/>
      </c>
      <c r="BS19" s="12" t="str">
        <f t="shared" si="42"/>
        <v/>
      </c>
      <c r="BT19" s="12" t="str">
        <f t="shared" si="42"/>
        <v/>
      </c>
      <c r="BU19" s="12" t="str">
        <f t="shared" si="42"/>
        <v/>
      </c>
      <c r="BV19" s="12" t="str">
        <f t="shared" si="42"/>
        <v/>
      </c>
      <c r="BW19" s="12" t="str">
        <f t="shared" si="42"/>
        <v/>
      </c>
      <c r="BX19" s="12" t="str">
        <f t="shared" si="43"/>
        <v/>
      </c>
      <c r="BY19" s="12" t="str">
        <f t="shared" si="43"/>
        <v/>
      </c>
      <c r="BZ19" s="12" t="str">
        <f t="shared" si="43"/>
        <v/>
      </c>
      <c r="CA19" s="12" t="str">
        <f t="shared" si="43"/>
        <v/>
      </c>
      <c r="CB19" s="12" t="str">
        <f t="shared" si="43"/>
        <v/>
      </c>
      <c r="CC19" s="12" t="str">
        <f t="shared" si="43"/>
        <v/>
      </c>
      <c r="CD19" s="12" t="str">
        <f t="shared" si="43"/>
        <v/>
      </c>
      <c r="CE19" s="12" t="str">
        <f t="shared" si="43"/>
        <v/>
      </c>
      <c r="CF19" s="12" t="str">
        <f t="shared" si="43"/>
        <v/>
      </c>
      <c r="CG19" s="12" t="str">
        <f t="shared" si="43"/>
        <v/>
      </c>
      <c r="CH19" s="12" t="str">
        <f t="shared" si="44"/>
        <v/>
      </c>
      <c r="CI19" s="12" t="str">
        <f t="shared" si="44"/>
        <v/>
      </c>
      <c r="CJ19" s="12" t="str">
        <f t="shared" si="44"/>
        <v/>
      </c>
      <c r="CK19" s="12" t="str">
        <f t="shared" si="44"/>
        <v/>
      </c>
      <c r="CL19" s="12" t="str">
        <f t="shared" si="44"/>
        <v/>
      </c>
      <c r="CM19" s="12" t="str">
        <f t="shared" si="44"/>
        <v/>
      </c>
      <c r="CN19" s="12" t="str">
        <f t="shared" si="44"/>
        <v/>
      </c>
      <c r="CO19" s="12" t="str">
        <f t="shared" si="44"/>
        <v/>
      </c>
      <c r="CP19" s="12" t="str">
        <f t="shared" si="44"/>
        <v/>
      </c>
      <c r="CQ19" s="12" t="str">
        <f t="shared" si="44"/>
        <v/>
      </c>
      <c r="CR19" s="12" t="str">
        <f t="shared" si="44"/>
        <v/>
      </c>
      <c r="CS19" s="12" t="str">
        <f t="shared" si="44"/>
        <v/>
      </c>
      <c r="CT19" s="12" t="str">
        <f t="shared" si="44"/>
        <v/>
      </c>
      <c r="CU19" s="12" t="str">
        <f t="shared" si="44"/>
        <v/>
      </c>
      <c r="CV19" s="12" t="str">
        <f t="shared" si="45"/>
        <v/>
      </c>
      <c r="CW19" s="12" t="str">
        <f t="shared" si="45"/>
        <v/>
      </c>
      <c r="CX19" s="12" t="str">
        <f t="shared" si="45"/>
        <v/>
      </c>
      <c r="CY19" s="12" t="str">
        <f t="shared" si="45"/>
        <v/>
      </c>
      <c r="CZ19" s="12" t="str">
        <f t="shared" si="45"/>
        <v/>
      </c>
      <c r="DA19" s="12" t="str">
        <f t="shared" si="45"/>
        <v/>
      </c>
      <c r="DB19" s="12" t="str">
        <f t="shared" si="45"/>
        <v/>
      </c>
      <c r="DC19" s="12" t="str">
        <f t="shared" si="45"/>
        <v/>
      </c>
      <c r="DD19" s="12" t="str">
        <f t="shared" si="45"/>
        <v/>
      </c>
      <c r="DE19" s="12" t="str">
        <f t="shared" si="45"/>
        <v/>
      </c>
      <c r="DF19" s="12" t="str">
        <f t="shared" si="45"/>
        <v/>
      </c>
      <c r="DG19" s="12" t="str">
        <f t="shared" si="46"/>
        <v/>
      </c>
      <c r="DH19" s="12" t="str">
        <f t="shared" si="46"/>
        <v/>
      </c>
      <c r="DI19" s="12" t="str">
        <f t="shared" si="46"/>
        <v/>
      </c>
      <c r="DJ19" s="12" t="str">
        <f t="shared" si="46"/>
        <v/>
      </c>
      <c r="DK19" s="12" t="str">
        <f t="shared" si="46"/>
        <v/>
      </c>
      <c r="DL19" s="12" t="str">
        <f t="shared" si="46"/>
        <v/>
      </c>
      <c r="DM19" s="12" t="str">
        <f t="shared" si="46"/>
        <v/>
      </c>
      <c r="DN19" s="12" t="str">
        <f t="shared" si="46"/>
        <v/>
      </c>
      <c r="DO19" s="12" t="str">
        <f t="shared" si="46"/>
        <v/>
      </c>
      <c r="DP19" s="12" t="str">
        <f t="shared" si="46"/>
        <v/>
      </c>
      <c r="DQ19" s="12" t="str">
        <f t="shared" si="46"/>
        <v/>
      </c>
      <c r="DR19" s="12" t="str">
        <f t="shared" si="46"/>
        <v/>
      </c>
      <c r="DS19" s="12" t="str">
        <f t="shared" si="46"/>
        <v/>
      </c>
      <c r="DT19" s="12" t="str">
        <f t="shared" si="46"/>
        <v/>
      </c>
      <c r="DU19" s="12" t="str">
        <f t="shared" si="46"/>
        <v/>
      </c>
      <c r="DV19" s="12" t="str">
        <f t="shared" si="46"/>
        <v/>
      </c>
      <c r="DW19" s="12" t="str">
        <f t="shared" si="46"/>
        <v/>
      </c>
      <c r="DX19" s="12" t="str">
        <f t="shared" si="46"/>
        <v/>
      </c>
      <c r="DY19" s="12" t="str">
        <f t="shared" si="46"/>
        <v/>
      </c>
      <c r="DZ19" s="12" t="str">
        <f t="shared" si="46"/>
        <v/>
      </c>
      <c r="EA19" s="12" t="str">
        <f t="shared" si="46"/>
        <v/>
      </c>
      <c r="EB19" s="12" t="str">
        <f t="shared" si="46"/>
        <v/>
      </c>
      <c r="EC19" s="12" t="str">
        <f t="shared" si="46"/>
        <v/>
      </c>
      <c r="ED19" s="12" t="str">
        <f t="shared" si="46"/>
        <v/>
      </c>
      <c r="EE19" s="12" t="str">
        <f t="shared" si="46"/>
        <v/>
      </c>
      <c r="EF19" s="12" t="str">
        <f t="shared" si="46"/>
        <v/>
      </c>
      <c r="EG19" s="12" t="str">
        <f t="shared" si="46"/>
        <v/>
      </c>
      <c r="EH19" s="12" t="str">
        <f t="shared" si="46"/>
        <v/>
      </c>
      <c r="EI19" s="12" t="str">
        <f t="shared" si="46"/>
        <v/>
      </c>
      <c r="EJ19" s="12" t="str">
        <f t="shared" si="47"/>
        <v/>
      </c>
      <c r="EK19" s="12" t="str">
        <f t="shared" si="47"/>
        <v/>
      </c>
      <c r="EL19" s="12" t="str">
        <f t="shared" si="47"/>
        <v/>
      </c>
      <c r="EM19" s="12" t="str">
        <f t="shared" si="47"/>
        <v/>
      </c>
      <c r="EN19" s="12" t="str">
        <f t="shared" si="47"/>
        <v/>
      </c>
      <c r="EO19" s="12" t="str">
        <f t="shared" si="47"/>
        <v/>
      </c>
      <c r="EP19" s="12" t="str">
        <f t="shared" si="47"/>
        <v/>
      </c>
      <c r="EQ19" s="12" t="str">
        <f t="shared" si="47"/>
        <v/>
      </c>
      <c r="ER19" s="12" t="str">
        <f t="shared" si="47"/>
        <v/>
      </c>
      <c r="ES19" s="12" t="str">
        <f t="shared" si="47"/>
        <v/>
      </c>
      <c r="ET19" s="12" t="str">
        <f t="shared" si="47"/>
        <v/>
      </c>
      <c r="EU19" s="12" t="str">
        <f t="shared" si="47"/>
        <v/>
      </c>
    </row>
    <row r="20" spans="1:151" ht="18" customHeight="1" x14ac:dyDescent="0.2">
      <c r="A20" s="7" t="str">
        <f t="shared" si="29"/>
        <v>U20M 800m Final</v>
      </c>
      <c r="B20" s="141" t="str">
        <f>'U13-U17-U20 Champs Timescale'!B21</f>
        <v>T02-2</v>
      </c>
      <c r="C20" s="142">
        <f>'U13-U17-U20 Champs Timescale'!C21</f>
        <v>0</v>
      </c>
      <c r="D20" s="151">
        <f>'U13-U17-U20 Champs Timescale'!D21</f>
        <v>1.3888888888888888E-2</v>
      </c>
      <c r="E20" s="144">
        <f>'U13-U17-U20 Champs Timescale'!E21</f>
        <v>0.6354166666666663</v>
      </c>
      <c r="F20" s="145">
        <f>'U13-U17-U20 Champs Timescale'!F21</f>
        <v>0.64930555555555514</v>
      </c>
      <c r="G20" s="195">
        <f>'U13-U17-U20 Champs Timescale'!G21</f>
        <v>0.65277777777777735</v>
      </c>
      <c r="H20" s="153" t="str">
        <f>'U13-U17-U20 Champs Timescale'!K21</f>
        <v>800m</v>
      </c>
      <c r="I20" s="153" t="str">
        <f>'U13-U17-U20 Champs Timescale'!L21</f>
        <v>Final</v>
      </c>
      <c r="J20" s="149" t="str">
        <f>'U13-U17-U20 Champs Timescale'!H21</f>
        <v>U20M</v>
      </c>
      <c r="K20" s="147">
        <f>'U13-U17-U20 Champs Timescale'!I21</f>
        <v>6</v>
      </c>
      <c r="L20" s="152" t="str">
        <f>'U13-U17-U20 Champs Timescale'!J21</f>
        <v>1</v>
      </c>
      <c r="M20" s="149">
        <v>24</v>
      </c>
      <c r="N20" s="146">
        <f t="shared" si="4"/>
        <v>3.472222222222222E-3</v>
      </c>
      <c r="O20" s="146">
        <f t="shared" si="30"/>
        <v>0.6354166666666663</v>
      </c>
      <c r="Q20" s="183">
        <f t="shared" si="31"/>
        <v>0.65624999999999956</v>
      </c>
      <c r="R20" s="68" t="str">
        <f t="shared" si="32"/>
        <v>U17W High Jump</v>
      </c>
      <c r="S20" s="69">
        <v>1</v>
      </c>
      <c r="T20" s="74" t="s">
        <v>85</v>
      </c>
      <c r="U20" s="82">
        <f t="shared" si="33"/>
        <v>1.7361111111111112E-2</v>
      </c>
      <c r="V20" s="64">
        <f t="shared" si="34"/>
        <v>0.46875</v>
      </c>
      <c r="W20" s="63">
        <f t="shared" si="35"/>
        <v>0.52708333333333335</v>
      </c>
      <c r="X20" s="11">
        <f t="shared" si="36"/>
        <v>1</v>
      </c>
      <c r="Y20" s="42">
        <f t="shared" si="37"/>
        <v>7</v>
      </c>
      <c r="Z20" s="26" t="str">
        <f t="shared" si="38"/>
        <v/>
      </c>
      <c r="AA20" s="12" t="str">
        <f t="shared" si="38"/>
        <v/>
      </c>
      <c r="AB20" s="12" t="str">
        <f t="shared" si="38"/>
        <v/>
      </c>
      <c r="AC20" s="12" t="str">
        <f t="shared" si="38"/>
        <v/>
      </c>
      <c r="AD20" s="12" t="str">
        <f t="shared" si="38"/>
        <v/>
      </c>
      <c r="AE20" s="12" t="str">
        <f t="shared" si="38"/>
        <v/>
      </c>
      <c r="AF20" s="12" t="str">
        <f t="shared" si="38"/>
        <v/>
      </c>
      <c r="AG20" s="12" t="str">
        <f t="shared" si="38"/>
        <v/>
      </c>
      <c r="AH20" s="12">
        <f t="shared" si="38"/>
        <v>1</v>
      </c>
      <c r="AI20" s="12">
        <f t="shared" si="38"/>
        <v>1</v>
      </c>
      <c r="AJ20" s="12">
        <f t="shared" si="39"/>
        <v>1</v>
      </c>
      <c r="AK20" s="12">
        <f t="shared" si="39"/>
        <v>1</v>
      </c>
      <c r="AL20" s="12">
        <f t="shared" si="39"/>
        <v>1</v>
      </c>
      <c r="AM20" s="12">
        <f t="shared" si="39"/>
        <v>1</v>
      </c>
      <c r="AN20" s="12">
        <f t="shared" si="39"/>
        <v>1</v>
      </c>
      <c r="AO20" s="12">
        <f t="shared" si="39"/>
        <v>1</v>
      </c>
      <c r="AP20" s="12">
        <f t="shared" si="39"/>
        <v>1</v>
      </c>
      <c r="AQ20" s="12">
        <f t="shared" si="39"/>
        <v>1</v>
      </c>
      <c r="AR20" s="12">
        <f t="shared" si="39"/>
        <v>1</v>
      </c>
      <c r="AS20" s="12">
        <f t="shared" si="39"/>
        <v>1</v>
      </c>
      <c r="AT20" s="12">
        <f t="shared" si="40"/>
        <v>1</v>
      </c>
      <c r="AU20" s="12">
        <f t="shared" si="40"/>
        <v>1</v>
      </c>
      <c r="AV20" s="12">
        <f t="shared" si="40"/>
        <v>1</v>
      </c>
      <c r="AW20" s="12">
        <f t="shared" si="40"/>
        <v>1</v>
      </c>
      <c r="AX20" s="12">
        <f t="shared" si="40"/>
        <v>1</v>
      </c>
      <c r="AY20" s="12" t="str">
        <f t="shared" si="40"/>
        <v/>
      </c>
      <c r="AZ20" s="12" t="str">
        <f t="shared" si="40"/>
        <v/>
      </c>
      <c r="BA20" s="12" t="str">
        <f t="shared" si="40"/>
        <v/>
      </c>
      <c r="BB20" s="12" t="str">
        <f t="shared" si="40"/>
        <v/>
      </c>
      <c r="BC20" s="12" t="str">
        <f t="shared" si="40"/>
        <v/>
      </c>
      <c r="BD20" s="12" t="str">
        <f t="shared" si="41"/>
        <v/>
      </c>
      <c r="BE20" s="12" t="str">
        <f t="shared" si="41"/>
        <v/>
      </c>
      <c r="BF20" s="12" t="str">
        <f t="shared" si="41"/>
        <v/>
      </c>
      <c r="BG20" s="12" t="str">
        <f t="shared" si="41"/>
        <v/>
      </c>
      <c r="BH20" s="12" t="str">
        <f t="shared" si="41"/>
        <v/>
      </c>
      <c r="BI20" s="12" t="str">
        <f t="shared" si="41"/>
        <v/>
      </c>
      <c r="BJ20" s="12" t="str">
        <f t="shared" si="41"/>
        <v/>
      </c>
      <c r="BK20" s="12" t="str">
        <f t="shared" si="41"/>
        <v/>
      </c>
      <c r="BL20" s="12" t="str">
        <f t="shared" si="41"/>
        <v/>
      </c>
      <c r="BM20" s="12" t="str">
        <f t="shared" si="41"/>
        <v/>
      </c>
      <c r="BN20" s="12" t="str">
        <f t="shared" si="42"/>
        <v/>
      </c>
      <c r="BO20" s="12" t="str">
        <f t="shared" si="42"/>
        <v/>
      </c>
      <c r="BP20" s="12" t="str">
        <f t="shared" si="42"/>
        <v/>
      </c>
      <c r="BQ20" s="12" t="str">
        <f t="shared" si="42"/>
        <v/>
      </c>
      <c r="BR20" s="12" t="str">
        <f t="shared" si="42"/>
        <v/>
      </c>
      <c r="BS20" s="12" t="str">
        <f t="shared" si="42"/>
        <v/>
      </c>
      <c r="BT20" s="12" t="str">
        <f t="shared" si="42"/>
        <v/>
      </c>
      <c r="BU20" s="12" t="str">
        <f t="shared" si="42"/>
        <v/>
      </c>
      <c r="BV20" s="12" t="str">
        <f t="shared" si="42"/>
        <v/>
      </c>
      <c r="BW20" s="12" t="str">
        <f t="shared" si="42"/>
        <v/>
      </c>
      <c r="BX20" s="12" t="str">
        <f t="shared" si="43"/>
        <v/>
      </c>
      <c r="BY20" s="12" t="str">
        <f t="shared" si="43"/>
        <v/>
      </c>
      <c r="BZ20" s="12" t="str">
        <f t="shared" si="43"/>
        <v/>
      </c>
      <c r="CA20" s="12" t="str">
        <f t="shared" si="43"/>
        <v/>
      </c>
      <c r="CB20" s="12" t="str">
        <f t="shared" si="43"/>
        <v/>
      </c>
      <c r="CC20" s="12" t="str">
        <f t="shared" si="43"/>
        <v/>
      </c>
      <c r="CD20" s="12" t="str">
        <f t="shared" si="43"/>
        <v/>
      </c>
      <c r="CE20" s="12" t="str">
        <f t="shared" si="43"/>
        <v/>
      </c>
      <c r="CF20" s="12" t="str">
        <f t="shared" si="43"/>
        <v/>
      </c>
      <c r="CG20" s="12" t="str">
        <f t="shared" si="43"/>
        <v/>
      </c>
      <c r="CH20" s="12" t="str">
        <f t="shared" si="44"/>
        <v/>
      </c>
      <c r="CI20" s="12" t="str">
        <f t="shared" si="44"/>
        <v/>
      </c>
      <c r="CJ20" s="12" t="str">
        <f t="shared" si="44"/>
        <v/>
      </c>
      <c r="CK20" s="12" t="str">
        <f t="shared" si="44"/>
        <v/>
      </c>
      <c r="CL20" s="12" t="str">
        <f t="shared" si="44"/>
        <v/>
      </c>
      <c r="CM20" s="12" t="str">
        <f t="shared" si="44"/>
        <v/>
      </c>
      <c r="CN20" s="12" t="str">
        <f t="shared" si="44"/>
        <v/>
      </c>
      <c r="CO20" s="12" t="str">
        <f t="shared" si="44"/>
        <v/>
      </c>
      <c r="CP20" s="12" t="str">
        <f t="shared" si="44"/>
        <v/>
      </c>
      <c r="CQ20" s="12" t="str">
        <f t="shared" si="44"/>
        <v/>
      </c>
      <c r="CR20" s="12" t="str">
        <f t="shared" si="44"/>
        <v/>
      </c>
      <c r="CS20" s="12" t="str">
        <f t="shared" si="44"/>
        <v/>
      </c>
      <c r="CT20" s="12" t="str">
        <f t="shared" si="44"/>
        <v/>
      </c>
      <c r="CU20" s="12" t="str">
        <f t="shared" si="44"/>
        <v/>
      </c>
      <c r="CV20" s="12" t="str">
        <f t="shared" si="45"/>
        <v/>
      </c>
      <c r="CW20" s="12" t="str">
        <f t="shared" si="45"/>
        <v/>
      </c>
      <c r="CX20" s="12" t="str">
        <f t="shared" si="45"/>
        <v/>
      </c>
      <c r="CY20" s="12" t="str">
        <f t="shared" si="45"/>
        <v/>
      </c>
      <c r="CZ20" s="12" t="str">
        <f t="shared" si="45"/>
        <v/>
      </c>
      <c r="DA20" s="12" t="str">
        <f t="shared" si="45"/>
        <v/>
      </c>
      <c r="DB20" s="12" t="str">
        <f t="shared" si="45"/>
        <v/>
      </c>
      <c r="DC20" s="12" t="str">
        <f t="shared" si="45"/>
        <v/>
      </c>
      <c r="DD20" s="12" t="str">
        <f t="shared" si="45"/>
        <v/>
      </c>
      <c r="DE20" s="12" t="str">
        <f t="shared" si="45"/>
        <v/>
      </c>
      <c r="DF20" s="12" t="str">
        <f t="shared" si="45"/>
        <v/>
      </c>
      <c r="DG20" s="12" t="str">
        <f t="shared" si="46"/>
        <v/>
      </c>
      <c r="DH20" s="12" t="str">
        <f t="shared" si="46"/>
        <v/>
      </c>
      <c r="DI20" s="12" t="str">
        <f t="shared" si="46"/>
        <v/>
      </c>
      <c r="DJ20" s="12" t="str">
        <f t="shared" si="46"/>
        <v/>
      </c>
      <c r="DK20" s="12" t="str">
        <f t="shared" si="46"/>
        <v/>
      </c>
      <c r="DL20" s="12" t="str">
        <f t="shared" si="46"/>
        <v/>
      </c>
      <c r="DM20" s="12" t="str">
        <f t="shared" si="46"/>
        <v/>
      </c>
      <c r="DN20" s="12" t="str">
        <f t="shared" si="46"/>
        <v/>
      </c>
      <c r="DO20" s="12" t="str">
        <f t="shared" si="46"/>
        <v/>
      </c>
      <c r="DP20" s="12" t="str">
        <f t="shared" si="46"/>
        <v/>
      </c>
      <c r="DQ20" s="12" t="str">
        <f t="shared" si="46"/>
        <v/>
      </c>
      <c r="DR20" s="12" t="str">
        <f t="shared" si="46"/>
        <v/>
      </c>
      <c r="DS20" s="12" t="str">
        <f t="shared" si="46"/>
        <v/>
      </c>
      <c r="DT20" s="12" t="str">
        <f t="shared" si="46"/>
        <v/>
      </c>
      <c r="DU20" s="12" t="str">
        <f t="shared" si="46"/>
        <v/>
      </c>
      <c r="DV20" s="12" t="str">
        <f t="shared" si="46"/>
        <v/>
      </c>
      <c r="DW20" s="12" t="str">
        <f t="shared" si="46"/>
        <v/>
      </c>
      <c r="DX20" s="12" t="str">
        <f t="shared" si="46"/>
        <v/>
      </c>
      <c r="DY20" s="12" t="str">
        <f t="shared" si="46"/>
        <v/>
      </c>
      <c r="DZ20" s="12" t="str">
        <f t="shared" si="46"/>
        <v/>
      </c>
      <c r="EA20" s="12" t="str">
        <f t="shared" si="46"/>
        <v/>
      </c>
      <c r="EB20" s="12" t="str">
        <f t="shared" si="46"/>
        <v/>
      </c>
      <c r="EC20" s="12" t="str">
        <f t="shared" si="46"/>
        <v/>
      </c>
      <c r="ED20" s="12" t="str">
        <f t="shared" si="46"/>
        <v/>
      </c>
      <c r="EE20" s="12" t="str">
        <f t="shared" si="46"/>
        <v/>
      </c>
      <c r="EF20" s="12" t="str">
        <f t="shared" si="46"/>
        <v/>
      </c>
      <c r="EG20" s="12" t="str">
        <f t="shared" si="46"/>
        <v/>
      </c>
      <c r="EH20" s="12" t="str">
        <f t="shared" si="46"/>
        <v/>
      </c>
      <c r="EI20" s="12" t="str">
        <f t="shared" si="46"/>
        <v/>
      </c>
      <c r="EJ20" s="12" t="str">
        <f t="shared" si="47"/>
        <v/>
      </c>
      <c r="EK20" s="12" t="str">
        <f t="shared" si="47"/>
        <v/>
      </c>
      <c r="EL20" s="12" t="str">
        <f t="shared" si="47"/>
        <v/>
      </c>
      <c r="EM20" s="12" t="str">
        <f t="shared" si="47"/>
        <v/>
      </c>
      <c r="EN20" s="12" t="str">
        <f t="shared" si="47"/>
        <v/>
      </c>
      <c r="EO20" s="12" t="str">
        <f t="shared" si="47"/>
        <v/>
      </c>
      <c r="EP20" s="12" t="str">
        <f t="shared" si="47"/>
        <v/>
      </c>
      <c r="EQ20" s="12" t="str">
        <f t="shared" si="47"/>
        <v/>
      </c>
      <c r="ER20" s="12" t="str">
        <f t="shared" si="47"/>
        <v/>
      </c>
      <c r="ES20" s="12" t="str">
        <f t="shared" si="47"/>
        <v/>
      </c>
      <c r="ET20" s="12" t="str">
        <f t="shared" si="47"/>
        <v/>
      </c>
      <c r="EU20" s="12" t="str">
        <f t="shared" si="47"/>
        <v/>
      </c>
    </row>
    <row r="21" spans="1:151" ht="18" customHeight="1" x14ac:dyDescent="0.2">
      <c r="A21" s="7" t="str">
        <f t="shared" si="29"/>
        <v>U17W 800m Final</v>
      </c>
      <c r="B21" s="141" t="str">
        <f>'U13-U17-U20 Champs Timescale'!B22</f>
        <v>T03-2</v>
      </c>
      <c r="C21" s="142">
        <f>'U13-U17-U20 Champs Timescale'!C22</f>
        <v>0</v>
      </c>
      <c r="D21" s="151">
        <f>'U13-U17-U20 Champs Timescale'!D22</f>
        <v>1.3888888888888888E-2</v>
      </c>
      <c r="E21" s="144">
        <f>'U13-U17-U20 Champs Timescale'!E22</f>
        <v>0.63888888888888851</v>
      </c>
      <c r="F21" s="145">
        <f>'U13-U17-U20 Champs Timescale'!F22</f>
        <v>0.65277777777777735</v>
      </c>
      <c r="G21" s="195">
        <f>'U13-U17-U20 Champs Timescale'!G22</f>
        <v>0.65624999999999956</v>
      </c>
      <c r="H21" s="153" t="str">
        <f>'U13-U17-U20 Champs Timescale'!K22</f>
        <v>800m</v>
      </c>
      <c r="I21" s="153" t="str">
        <f>'U13-U17-U20 Champs Timescale'!L22</f>
        <v>Final</v>
      </c>
      <c r="J21" s="149" t="str">
        <f>'U13-U17-U20 Champs Timescale'!H22</f>
        <v>U17W</v>
      </c>
      <c r="K21" s="147">
        <f>'U13-U17-U20 Champs Timescale'!I22</f>
        <v>6</v>
      </c>
      <c r="L21" s="152" t="str">
        <f>'U13-U17-U20 Champs Timescale'!J22</f>
        <v>1</v>
      </c>
      <c r="M21" s="149">
        <v>25</v>
      </c>
      <c r="N21" s="146">
        <f t="shared" si="4"/>
        <v>3.472222222222222E-3</v>
      </c>
      <c r="O21" s="146">
        <f t="shared" si="30"/>
        <v>0.63888888888888851</v>
      </c>
      <c r="Q21" s="183">
        <f t="shared" si="31"/>
        <v>0.65972222222222177</v>
      </c>
      <c r="R21" s="68" t="str">
        <f t="shared" si="32"/>
        <v>U17W Long Jump</v>
      </c>
      <c r="S21" s="69">
        <v>1</v>
      </c>
      <c r="T21" s="80" t="s">
        <v>83</v>
      </c>
      <c r="U21" s="82">
        <f t="shared" si="33"/>
        <v>1.7361111111111112E-2</v>
      </c>
      <c r="V21" s="64">
        <f t="shared" si="34"/>
        <v>0.60416666666666663</v>
      </c>
      <c r="W21" s="63">
        <f t="shared" si="35"/>
        <v>0.64583333333333326</v>
      </c>
      <c r="X21" s="11">
        <f t="shared" si="36"/>
        <v>1</v>
      </c>
      <c r="Y21" s="42">
        <f t="shared" si="37"/>
        <v>12</v>
      </c>
      <c r="Z21" s="26" t="str">
        <f t="shared" si="38"/>
        <v/>
      </c>
      <c r="AA21" s="12" t="str">
        <f t="shared" si="38"/>
        <v/>
      </c>
      <c r="AB21" s="12" t="str">
        <f t="shared" si="38"/>
        <v/>
      </c>
      <c r="AC21" s="12" t="str">
        <f t="shared" si="38"/>
        <v/>
      </c>
      <c r="AD21" s="12" t="str">
        <f t="shared" si="38"/>
        <v/>
      </c>
      <c r="AE21" s="12" t="str">
        <f t="shared" si="38"/>
        <v/>
      </c>
      <c r="AF21" s="12" t="str">
        <f t="shared" si="38"/>
        <v/>
      </c>
      <c r="AG21" s="12" t="str">
        <f t="shared" si="38"/>
        <v/>
      </c>
      <c r="AH21" s="12" t="str">
        <f t="shared" si="38"/>
        <v/>
      </c>
      <c r="AI21" s="12" t="str">
        <f t="shared" si="38"/>
        <v/>
      </c>
      <c r="AJ21" s="12" t="str">
        <f t="shared" si="39"/>
        <v/>
      </c>
      <c r="AK21" s="12" t="str">
        <f t="shared" si="39"/>
        <v/>
      </c>
      <c r="AL21" s="12" t="str">
        <f t="shared" si="39"/>
        <v/>
      </c>
      <c r="AM21" s="12" t="str">
        <f t="shared" si="39"/>
        <v/>
      </c>
      <c r="AN21" s="12" t="str">
        <f t="shared" si="39"/>
        <v/>
      </c>
      <c r="AO21" s="12" t="str">
        <f t="shared" si="39"/>
        <v/>
      </c>
      <c r="AP21" s="12" t="str">
        <f t="shared" si="39"/>
        <v/>
      </c>
      <c r="AQ21" s="12" t="str">
        <f t="shared" si="39"/>
        <v/>
      </c>
      <c r="AR21" s="12" t="str">
        <f t="shared" si="39"/>
        <v/>
      </c>
      <c r="AS21" s="12" t="str">
        <f t="shared" si="39"/>
        <v/>
      </c>
      <c r="AT21" s="12" t="str">
        <f t="shared" si="40"/>
        <v/>
      </c>
      <c r="AU21" s="12" t="str">
        <f t="shared" si="40"/>
        <v/>
      </c>
      <c r="AV21" s="12" t="str">
        <f t="shared" si="40"/>
        <v/>
      </c>
      <c r="AW21" s="12" t="str">
        <f t="shared" si="40"/>
        <v/>
      </c>
      <c r="AX21" s="12" t="str">
        <f t="shared" si="40"/>
        <v/>
      </c>
      <c r="AY21" s="12" t="str">
        <f t="shared" si="40"/>
        <v/>
      </c>
      <c r="AZ21" s="12" t="str">
        <f t="shared" si="40"/>
        <v/>
      </c>
      <c r="BA21" s="12" t="str">
        <f t="shared" si="40"/>
        <v/>
      </c>
      <c r="BB21" s="12" t="str">
        <f t="shared" si="40"/>
        <v/>
      </c>
      <c r="BC21" s="12" t="str">
        <f t="shared" si="40"/>
        <v/>
      </c>
      <c r="BD21" s="12" t="str">
        <f t="shared" si="41"/>
        <v/>
      </c>
      <c r="BE21" s="12" t="str">
        <f t="shared" si="41"/>
        <v/>
      </c>
      <c r="BF21" s="12" t="str">
        <f t="shared" si="41"/>
        <v/>
      </c>
      <c r="BG21" s="12" t="str">
        <f t="shared" si="41"/>
        <v/>
      </c>
      <c r="BH21" s="12" t="str">
        <f t="shared" si="41"/>
        <v/>
      </c>
      <c r="BI21" s="12" t="str">
        <f t="shared" si="41"/>
        <v/>
      </c>
      <c r="BJ21" s="12" t="str">
        <f t="shared" si="41"/>
        <v/>
      </c>
      <c r="BK21" s="12" t="str">
        <f t="shared" si="41"/>
        <v/>
      </c>
      <c r="BL21" s="12" t="str">
        <f t="shared" si="41"/>
        <v/>
      </c>
      <c r="BM21" s="12" t="str">
        <f t="shared" si="41"/>
        <v/>
      </c>
      <c r="BN21" s="12" t="str">
        <f t="shared" si="42"/>
        <v/>
      </c>
      <c r="BO21" s="12" t="str">
        <f t="shared" si="42"/>
        <v/>
      </c>
      <c r="BP21" s="12" t="str">
        <f t="shared" si="42"/>
        <v/>
      </c>
      <c r="BQ21" s="12" t="str">
        <f t="shared" si="42"/>
        <v/>
      </c>
      <c r="BR21" s="12" t="str">
        <f t="shared" si="42"/>
        <v/>
      </c>
      <c r="BS21" s="12" t="str">
        <f t="shared" si="42"/>
        <v/>
      </c>
      <c r="BT21" s="12" t="str">
        <f t="shared" si="42"/>
        <v/>
      </c>
      <c r="BU21" s="12" t="str">
        <f t="shared" si="42"/>
        <v/>
      </c>
      <c r="BV21" s="12">
        <f t="shared" si="42"/>
        <v>1</v>
      </c>
      <c r="BW21" s="12">
        <f t="shared" si="42"/>
        <v>1</v>
      </c>
      <c r="BX21" s="12">
        <f t="shared" si="43"/>
        <v>1</v>
      </c>
      <c r="BY21" s="12">
        <f t="shared" si="43"/>
        <v>1</v>
      </c>
      <c r="BZ21" s="12">
        <f t="shared" si="43"/>
        <v>1</v>
      </c>
      <c r="CA21" s="12">
        <f t="shared" si="43"/>
        <v>1</v>
      </c>
      <c r="CB21" s="12">
        <f t="shared" si="43"/>
        <v>1</v>
      </c>
      <c r="CC21" s="12">
        <f t="shared" si="43"/>
        <v>1</v>
      </c>
      <c r="CD21" s="12">
        <f t="shared" si="43"/>
        <v>1</v>
      </c>
      <c r="CE21" s="12">
        <f t="shared" si="43"/>
        <v>1</v>
      </c>
      <c r="CF21" s="12">
        <f t="shared" si="43"/>
        <v>1</v>
      </c>
      <c r="CG21" s="12">
        <f t="shared" si="43"/>
        <v>1</v>
      </c>
      <c r="CH21" s="12" t="str">
        <f t="shared" si="44"/>
        <v/>
      </c>
      <c r="CI21" s="12" t="str">
        <f t="shared" si="44"/>
        <v/>
      </c>
      <c r="CJ21" s="12" t="str">
        <f t="shared" si="44"/>
        <v/>
      </c>
      <c r="CK21" s="12" t="str">
        <f t="shared" si="44"/>
        <v/>
      </c>
      <c r="CL21" s="12" t="str">
        <f t="shared" si="44"/>
        <v/>
      </c>
      <c r="CM21" s="12" t="str">
        <f t="shared" si="44"/>
        <v/>
      </c>
      <c r="CN21" s="12" t="str">
        <f t="shared" si="44"/>
        <v/>
      </c>
      <c r="CO21" s="12" t="str">
        <f t="shared" si="44"/>
        <v/>
      </c>
      <c r="CP21" s="12" t="str">
        <f t="shared" si="44"/>
        <v/>
      </c>
      <c r="CQ21" s="12" t="str">
        <f t="shared" si="44"/>
        <v/>
      </c>
      <c r="CR21" s="12" t="str">
        <f t="shared" si="44"/>
        <v/>
      </c>
      <c r="CS21" s="12" t="str">
        <f t="shared" si="44"/>
        <v/>
      </c>
      <c r="CT21" s="12" t="str">
        <f t="shared" si="44"/>
        <v/>
      </c>
      <c r="CU21" s="12" t="str">
        <f t="shared" si="44"/>
        <v/>
      </c>
      <c r="CV21" s="12" t="str">
        <f t="shared" si="45"/>
        <v/>
      </c>
      <c r="CW21" s="12" t="str">
        <f t="shared" si="45"/>
        <v/>
      </c>
      <c r="CX21" s="12" t="str">
        <f t="shared" si="45"/>
        <v/>
      </c>
      <c r="CY21" s="12" t="str">
        <f t="shared" si="45"/>
        <v/>
      </c>
      <c r="CZ21" s="12" t="str">
        <f t="shared" si="45"/>
        <v/>
      </c>
      <c r="DA21" s="12" t="str">
        <f t="shared" si="45"/>
        <v/>
      </c>
      <c r="DB21" s="12" t="str">
        <f t="shared" si="45"/>
        <v/>
      </c>
      <c r="DC21" s="12" t="str">
        <f t="shared" si="45"/>
        <v/>
      </c>
      <c r="DD21" s="12" t="str">
        <f t="shared" si="45"/>
        <v/>
      </c>
      <c r="DE21" s="12" t="str">
        <f t="shared" si="45"/>
        <v/>
      </c>
      <c r="DF21" s="12" t="str">
        <f t="shared" si="45"/>
        <v/>
      </c>
      <c r="DG21" s="12" t="str">
        <f t="shared" si="46"/>
        <v/>
      </c>
      <c r="DH21" s="12" t="str">
        <f t="shared" si="46"/>
        <v/>
      </c>
      <c r="DI21" s="12" t="str">
        <f t="shared" si="46"/>
        <v/>
      </c>
      <c r="DJ21" s="12" t="str">
        <f t="shared" si="46"/>
        <v/>
      </c>
      <c r="DK21" s="12" t="str">
        <f t="shared" si="46"/>
        <v/>
      </c>
      <c r="DL21" s="12" t="str">
        <f t="shared" si="46"/>
        <v/>
      </c>
      <c r="DM21" s="12" t="str">
        <f t="shared" si="46"/>
        <v/>
      </c>
      <c r="DN21" s="12" t="str">
        <f t="shared" si="46"/>
        <v/>
      </c>
      <c r="DO21" s="12" t="str">
        <f t="shared" si="46"/>
        <v/>
      </c>
      <c r="DP21" s="12" t="str">
        <f t="shared" si="46"/>
        <v/>
      </c>
      <c r="DQ21" s="12" t="str">
        <f t="shared" si="46"/>
        <v/>
      </c>
      <c r="DR21" s="12" t="str">
        <f t="shared" si="46"/>
        <v/>
      </c>
      <c r="DS21" s="12" t="str">
        <f t="shared" si="46"/>
        <v/>
      </c>
      <c r="DT21" s="12" t="str">
        <f t="shared" si="46"/>
        <v/>
      </c>
      <c r="DU21" s="12" t="str">
        <f t="shared" si="46"/>
        <v/>
      </c>
      <c r="DV21" s="12" t="str">
        <f t="shared" si="46"/>
        <v/>
      </c>
      <c r="DW21" s="12" t="str">
        <f t="shared" si="46"/>
        <v/>
      </c>
      <c r="DX21" s="12" t="str">
        <f t="shared" si="46"/>
        <v/>
      </c>
      <c r="DY21" s="12" t="str">
        <f t="shared" si="46"/>
        <v/>
      </c>
      <c r="DZ21" s="12" t="str">
        <f t="shared" si="46"/>
        <v/>
      </c>
      <c r="EA21" s="12" t="str">
        <f t="shared" si="46"/>
        <v/>
      </c>
      <c r="EB21" s="12" t="str">
        <f t="shared" si="46"/>
        <v/>
      </c>
      <c r="EC21" s="12" t="str">
        <f t="shared" si="46"/>
        <v/>
      </c>
      <c r="ED21" s="12" t="str">
        <f t="shared" si="46"/>
        <v/>
      </c>
      <c r="EE21" s="12" t="str">
        <f t="shared" si="46"/>
        <v/>
      </c>
      <c r="EF21" s="12" t="str">
        <f t="shared" si="46"/>
        <v/>
      </c>
      <c r="EG21" s="12" t="str">
        <f t="shared" si="46"/>
        <v/>
      </c>
      <c r="EH21" s="12" t="str">
        <f t="shared" si="46"/>
        <v/>
      </c>
      <c r="EI21" s="12" t="str">
        <f t="shared" si="46"/>
        <v/>
      </c>
      <c r="EJ21" s="12" t="str">
        <f t="shared" si="47"/>
        <v/>
      </c>
      <c r="EK21" s="12" t="str">
        <f t="shared" si="47"/>
        <v/>
      </c>
      <c r="EL21" s="12" t="str">
        <f t="shared" si="47"/>
        <v/>
      </c>
      <c r="EM21" s="12" t="str">
        <f t="shared" si="47"/>
        <v/>
      </c>
      <c r="EN21" s="12" t="str">
        <f t="shared" si="47"/>
        <v/>
      </c>
      <c r="EO21" s="12" t="str">
        <f t="shared" si="47"/>
        <v/>
      </c>
      <c r="EP21" s="12" t="str">
        <f t="shared" si="47"/>
        <v/>
      </c>
      <c r="EQ21" s="12" t="str">
        <f t="shared" si="47"/>
        <v/>
      </c>
      <c r="ER21" s="12" t="str">
        <f t="shared" si="47"/>
        <v/>
      </c>
      <c r="ES21" s="12" t="str">
        <f t="shared" si="47"/>
        <v/>
      </c>
      <c r="ET21" s="12" t="str">
        <f t="shared" si="47"/>
        <v/>
      </c>
      <c r="EU21" s="12" t="str">
        <f t="shared" si="47"/>
        <v/>
      </c>
    </row>
    <row r="22" spans="1:151" ht="18" customHeight="1" x14ac:dyDescent="0.2">
      <c r="A22" s="7" t="str">
        <f t="shared" si="29"/>
        <v>U20M 200m Final</v>
      </c>
      <c r="B22" s="141" t="str">
        <f>'U13-U17-U20 Champs Timescale'!B23</f>
        <v>T07-2</v>
      </c>
      <c r="C22" s="142">
        <f>'U13-U17-U20 Champs Timescale'!C23</f>
        <v>0</v>
      </c>
      <c r="D22" s="151">
        <f>'U13-U17-U20 Champs Timescale'!D23</f>
        <v>1.3888888888888888E-2</v>
      </c>
      <c r="E22" s="144">
        <f>'U13-U17-U20 Champs Timescale'!E23</f>
        <v>0.64236111111111072</v>
      </c>
      <c r="F22" s="145">
        <f>'U13-U17-U20 Champs Timescale'!F23</f>
        <v>0.65624999999999956</v>
      </c>
      <c r="G22" s="195">
        <f>'U13-U17-U20 Champs Timescale'!G23</f>
        <v>0.65972222222222177</v>
      </c>
      <c r="H22" s="153" t="str">
        <f>'U13-U17-U20 Champs Timescale'!K23</f>
        <v>200m</v>
      </c>
      <c r="I22" s="153" t="str">
        <f>'U13-U17-U20 Champs Timescale'!L23</f>
        <v>Final</v>
      </c>
      <c r="J22" s="149" t="str">
        <f>'U13-U17-U20 Champs Timescale'!H23</f>
        <v>U20M</v>
      </c>
      <c r="K22" s="147">
        <f>'U13-U17-U20 Champs Timescale'!I23</f>
        <v>4</v>
      </c>
      <c r="L22" s="152" t="str">
        <f>'U13-U17-U20 Champs Timescale'!J23</f>
        <v>1</v>
      </c>
      <c r="M22" s="149">
        <v>26</v>
      </c>
      <c r="N22" s="146">
        <f t="shared" si="4"/>
        <v>3.472222222222222E-3</v>
      </c>
      <c r="O22" s="146">
        <f t="shared" si="30"/>
        <v>0.64236111111111072</v>
      </c>
      <c r="Q22" s="183">
        <f t="shared" si="31"/>
        <v>0.66319444444444398</v>
      </c>
      <c r="R22" s="70" t="str">
        <f t="shared" si="32"/>
        <v>U17W Shot</v>
      </c>
      <c r="S22" s="71">
        <v>1</v>
      </c>
      <c r="T22" s="75" t="s">
        <v>82</v>
      </c>
      <c r="U22" s="83">
        <f t="shared" si="33"/>
        <v>1.7361111111111112E-2</v>
      </c>
      <c r="V22" s="66">
        <f t="shared" si="34"/>
        <v>0.65972222222222221</v>
      </c>
      <c r="W22" s="63">
        <f t="shared" si="35"/>
        <v>0.65972222222222221</v>
      </c>
      <c r="X22" s="46">
        <f t="shared" si="36"/>
        <v>1</v>
      </c>
      <c r="Y22" s="44">
        <f t="shared" si="37"/>
        <v>8</v>
      </c>
      <c r="Z22" s="50" t="str">
        <f t="shared" si="38"/>
        <v/>
      </c>
      <c r="AA22" s="43" t="str">
        <f t="shared" si="38"/>
        <v/>
      </c>
      <c r="AB22" s="43" t="str">
        <f t="shared" si="38"/>
        <v/>
      </c>
      <c r="AC22" s="43" t="str">
        <f t="shared" si="38"/>
        <v/>
      </c>
      <c r="AD22" s="43" t="str">
        <f t="shared" si="38"/>
        <v/>
      </c>
      <c r="AE22" s="43" t="str">
        <f t="shared" si="38"/>
        <v/>
      </c>
      <c r="AF22" s="43" t="str">
        <f t="shared" si="38"/>
        <v/>
      </c>
      <c r="AG22" s="43" t="str">
        <f t="shared" si="38"/>
        <v/>
      </c>
      <c r="AH22" s="43" t="str">
        <f t="shared" si="38"/>
        <v/>
      </c>
      <c r="AI22" s="43" t="str">
        <f t="shared" si="38"/>
        <v/>
      </c>
      <c r="AJ22" s="43" t="str">
        <f t="shared" si="39"/>
        <v/>
      </c>
      <c r="AK22" s="43" t="str">
        <f t="shared" si="39"/>
        <v/>
      </c>
      <c r="AL22" s="43" t="str">
        <f t="shared" si="39"/>
        <v/>
      </c>
      <c r="AM22" s="43" t="str">
        <f t="shared" si="39"/>
        <v/>
      </c>
      <c r="AN22" s="43" t="str">
        <f t="shared" si="39"/>
        <v/>
      </c>
      <c r="AO22" s="43" t="str">
        <f t="shared" si="39"/>
        <v/>
      </c>
      <c r="AP22" s="43" t="str">
        <f t="shared" si="39"/>
        <v/>
      </c>
      <c r="AQ22" s="43" t="str">
        <f t="shared" si="39"/>
        <v/>
      </c>
      <c r="AR22" s="43" t="str">
        <f t="shared" si="39"/>
        <v/>
      </c>
      <c r="AS22" s="43" t="str">
        <f t="shared" si="39"/>
        <v/>
      </c>
      <c r="AT22" s="43" t="str">
        <f t="shared" si="40"/>
        <v/>
      </c>
      <c r="AU22" s="43" t="str">
        <f t="shared" si="40"/>
        <v/>
      </c>
      <c r="AV22" s="43" t="str">
        <f t="shared" si="40"/>
        <v/>
      </c>
      <c r="AW22" s="43" t="str">
        <f t="shared" si="40"/>
        <v/>
      </c>
      <c r="AX22" s="43" t="str">
        <f t="shared" si="40"/>
        <v/>
      </c>
      <c r="AY22" s="43" t="str">
        <f t="shared" si="40"/>
        <v/>
      </c>
      <c r="AZ22" s="43" t="str">
        <f t="shared" si="40"/>
        <v/>
      </c>
      <c r="BA22" s="43" t="str">
        <f t="shared" si="40"/>
        <v/>
      </c>
      <c r="BB22" s="43" t="str">
        <f t="shared" si="40"/>
        <v/>
      </c>
      <c r="BC22" s="43" t="str">
        <f t="shared" si="40"/>
        <v/>
      </c>
      <c r="BD22" s="43" t="str">
        <f t="shared" si="41"/>
        <v/>
      </c>
      <c r="BE22" s="43" t="str">
        <f t="shared" si="41"/>
        <v/>
      </c>
      <c r="BF22" s="43" t="str">
        <f t="shared" si="41"/>
        <v/>
      </c>
      <c r="BG22" s="43" t="str">
        <f t="shared" si="41"/>
        <v/>
      </c>
      <c r="BH22" s="43" t="str">
        <f t="shared" si="41"/>
        <v/>
      </c>
      <c r="BI22" s="43" t="str">
        <f t="shared" si="41"/>
        <v/>
      </c>
      <c r="BJ22" s="43" t="str">
        <f t="shared" si="41"/>
        <v/>
      </c>
      <c r="BK22" s="43" t="str">
        <f t="shared" si="41"/>
        <v/>
      </c>
      <c r="BL22" s="43" t="str">
        <f t="shared" si="41"/>
        <v/>
      </c>
      <c r="BM22" s="43" t="str">
        <f t="shared" si="41"/>
        <v/>
      </c>
      <c r="BN22" s="43" t="str">
        <f t="shared" si="42"/>
        <v/>
      </c>
      <c r="BO22" s="43" t="str">
        <f t="shared" si="42"/>
        <v/>
      </c>
      <c r="BP22" s="43" t="str">
        <f t="shared" si="42"/>
        <v/>
      </c>
      <c r="BQ22" s="43" t="str">
        <f t="shared" si="42"/>
        <v/>
      </c>
      <c r="BR22" s="43" t="str">
        <f t="shared" si="42"/>
        <v/>
      </c>
      <c r="BS22" s="43" t="str">
        <f t="shared" si="42"/>
        <v/>
      </c>
      <c r="BT22" s="43" t="str">
        <f t="shared" si="42"/>
        <v/>
      </c>
      <c r="BU22" s="43" t="str">
        <f t="shared" si="42"/>
        <v/>
      </c>
      <c r="BV22" s="43" t="str">
        <f t="shared" si="42"/>
        <v/>
      </c>
      <c r="BW22" s="43" t="str">
        <f t="shared" si="42"/>
        <v/>
      </c>
      <c r="BX22" s="43" t="str">
        <f t="shared" si="43"/>
        <v/>
      </c>
      <c r="BY22" s="43" t="str">
        <f t="shared" si="43"/>
        <v/>
      </c>
      <c r="BZ22" s="43" t="str">
        <f t="shared" si="43"/>
        <v/>
      </c>
      <c r="CA22" s="43" t="str">
        <f t="shared" si="43"/>
        <v/>
      </c>
      <c r="CB22" s="43" t="str">
        <f t="shared" si="43"/>
        <v/>
      </c>
      <c r="CC22" s="43" t="str">
        <f t="shared" si="43"/>
        <v/>
      </c>
      <c r="CD22" s="43" t="str">
        <f t="shared" si="43"/>
        <v/>
      </c>
      <c r="CE22" s="43" t="str">
        <f t="shared" si="43"/>
        <v/>
      </c>
      <c r="CF22" s="43" t="str">
        <f t="shared" si="43"/>
        <v/>
      </c>
      <c r="CG22" s="43" t="str">
        <f t="shared" si="43"/>
        <v/>
      </c>
      <c r="CH22" s="43" t="str">
        <f t="shared" si="44"/>
        <v/>
      </c>
      <c r="CI22" s="43" t="str">
        <f t="shared" si="44"/>
        <v/>
      </c>
      <c r="CJ22" s="43" t="str">
        <f t="shared" si="44"/>
        <v/>
      </c>
      <c r="CK22" s="43" t="str">
        <f t="shared" si="44"/>
        <v/>
      </c>
      <c r="CL22" s="43" t="str">
        <f t="shared" si="44"/>
        <v/>
      </c>
      <c r="CM22" s="43" t="str">
        <f t="shared" si="44"/>
        <v/>
      </c>
      <c r="CN22" s="43" t="str">
        <f t="shared" si="44"/>
        <v/>
      </c>
      <c r="CO22" s="43" t="str">
        <f t="shared" si="44"/>
        <v/>
      </c>
      <c r="CP22" s="43" t="str">
        <f t="shared" si="44"/>
        <v/>
      </c>
      <c r="CQ22" s="43" t="str">
        <f t="shared" si="44"/>
        <v/>
      </c>
      <c r="CR22" s="43" t="str">
        <f t="shared" si="44"/>
        <v/>
      </c>
      <c r="CS22" s="43" t="str">
        <f t="shared" si="44"/>
        <v/>
      </c>
      <c r="CT22" s="43" t="str">
        <f t="shared" si="44"/>
        <v/>
      </c>
      <c r="CU22" s="43" t="str">
        <f t="shared" si="44"/>
        <v/>
      </c>
      <c r="CV22" s="43" t="str">
        <f t="shared" si="45"/>
        <v/>
      </c>
      <c r="CW22" s="43" t="str">
        <f t="shared" si="45"/>
        <v/>
      </c>
      <c r="CX22" s="43" t="str">
        <f t="shared" si="45"/>
        <v/>
      </c>
      <c r="CY22" s="43" t="str">
        <f t="shared" si="45"/>
        <v/>
      </c>
      <c r="CZ22" s="43" t="str">
        <f t="shared" si="45"/>
        <v/>
      </c>
      <c r="DA22" s="43" t="str">
        <f t="shared" si="45"/>
        <v/>
      </c>
      <c r="DB22" s="43" t="str">
        <f t="shared" si="45"/>
        <v/>
      </c>
      <c r="DC22" s="43" t="str">
        <f t="shared" si="45"/>
        <v/>
      </c>
      <c r="DD22" s="43" t="str">
        <f t="shared" si="45"/>
        <v/>
      </c>
      <c r="DE22" s="43" t="str">
        <f t="shared" si="45"/>
        <v/>
      </c>
      <c r="DF22" s="43" t="str">
        <f t="shared" si="45"/>
        <v/>
      </c>
      <c r="DG22" s="43" t="str">
        <f t="shared" si="46"/>
        <v/>
      </c>
      <c r="DH22" s="43" t="str">
        <f t="shared" si="46"/>
        <v/>
      </c>
      <c r="DI22" s="43" t="str">
        <f t="shared" si="46"/>
        <v/>
      </c>
      <c r="DJ22" s="43" t="str">
        <f t="shared" si="46"/>
        <v/>
      </c>
      <c r="DK22" s="43" t="str">
        <f t="shared" si="46"/>
        <v/>
      </c>
      <c r="DL22" s="43" t="str">
        <f t="shared" si="46"/>
        <v/>
      </c>
      <c r="DM22" s="43" t="str">
        <f t="shared" si="46"/>
        <v/>
      </c>
      <c r="DN22" s="43" t="str">
        <f t="shared" si="46"/>
        <v/>
      </c>
      <c r="DO22" s="43" t="str">
        <f t="shared" si="46"/>
        <v/>
      </c>
      <c r="DP22" s="43" t="str">
        <f t="shared" si="46"/>
        <v/>
      </c>
      <c r="DQ22" s="43" t="str">
        <f t="shared" si="46"/>
        <v/>
      </c>
      <c r="DR22" s="43" t="str">
        <f t="shared" si="46"/>
        <v/>
      </c>
      <c r="DS22" s="43" t="str">
        <f t="shared" si="46"/>
        <v/>
      </c>
      <c r="DT22" s="43" t="str">
        <f t="shared" si="46"/>
        <v/>
      </c>
      <c r="DU22" s="43" t="str">
        <f t="shared" si="46"/>
        <v/>
      </c>
      <c r="DV22" s="43" t="str">
        <f t="shared" si="46"/>
        <v/>
      </c>
      <c r="DW22" s="43" t="str">
        <f t="shared" si="46"/>
        <v/>
      </c>
      <c r="DX22" s="43" t="str">
        <f t="shared" si="46"/>
        <v/>
      </c>
      <c r="DY22" s="43" t="str">
        <f t="shared" si="46"/>
        <v/>
      </c>
      <c r="DZ22" s="43" t="str">
        <f t="shared" si="46"/>
        <v/>
      </c>
      <c r="EA22" s="43" t="str">
        <f t="shared" si="46"/>
        <v/>
      </c>
      <c r="EB22" s="43" t="str">
        <f t="shared" si="46"/>
        <v/>
      </c>
      <c r="EC22" s="43" t="str">
        <f t="shared" si="46"/>
        <v/>
      </c>
      <c r="ED22" s="43" t="str">
        <f t="shared" si="46"/>
        <v/>
      </c>
      <c r="EE22" s="43" t="str">
        <f t="shared" si="46"/>
        <v/>
      </c>
      <c r="EF22" s="43" t="str">
        <f t="shared" si="46"/>
        <v/>
      </c>
      <c r="EG22" s="43" t="str">
        <f t="shared" si="46"/>
        <v/>
      </c>
      <c r="EH22" s="43" t="str">
        <f t="shared" si="46"/>
        <v/>
      </c>
      <c r="EI22" s="43" t="str">
        <f t="shared" si="46"/>
        <v/>
      </c>
      <c r="EJ22" s="43" t="str">
        <f t="shared" si="47"/>
        <v/>
      </c>
      <c r="EK22" s="43" t="str">
        <f t="shared" si="47"/>
        <v/>
      </c>
      <c r="EL22" s="43" t="str">
        <f t="shared" si="47"/>
        <v/>
      </c>
      <c r="EM22" s="43" t="str">
        <f t="shared" si="47"/>
        <v/>
      </c>
      <c r="EN22" s="43" t="str">
        <f t="shared" si="47"/>
        <v/>
      </c>
      <c r="EO22" s="43" t="str">
        <f t="shared" si="47"/>
        <v/>
      </c>
      <c r="EP22" s="43" t="str">
        <f t="shared" si="47"/>
        <v/>
      </c>
      <c r="EQ22" s="43" t="str">
        <f t="shared" si="47"/>
        <v/>
      </c>
      <c r="ER22" s="43" t="str">
        <f t="shared" si="47"/>
        <v/>
      </c>
      <c r="ES22" s="43" t="str">
        <f t="shared" si="47"/>
        <v/>
      </c>
      <c r="ET22" s="43" t="str">
        <f t="shared" si="47"/>
        <v/>
      </c>
      <c r="EU22" s="43" t="str">
        <f t="shared" si="47"/>
        <v/>
      </c>
    </row>
    <row r="23" spans="1:151" ht="18" customHeight="1" x14ac:dyDescent="0.2">
      <c r="A23" s="7" t="str">
        <f t="shared" si="29"/>
        <v>U17M 200m Final</v>
      </c>
      <c r="B23" s="141" t="str">
        <f>'U13-U17-U20 Champs Timescale'!B24</f>
        <v>T08-2</v>
      </c>
      <c r="C23" s="142">
        <f>'U13-U17-U20 Champs Timescale'!C24</f>
        <v>0</v>
      </c>
      <c r="D23" s="151">
        <f>'U13-U17-U20 Champs Timescale'!D24</f>
        <v>1.3888888888888888E-2</v>
      </c>
      <c r="E23" s="144">
        <f>'U13-U17-U20 Champs Timescale'!E24</f>
        <v>0.64583333333333293</v>
      </c>
      <c r="F23" s="145">
        <f>'U13-U17-U20 Champs Timescale'!F24</f>
        <v>0.65972222222222177</v>
      </c>
      <c r="G23" s="195">
        <f>'U13-U17-U20 Champs Timescale'!G24</f>
        <v>0.66319444444444398</v>
      </c>
      <c r="H23" s="153" t="str">
        <f>'U13-U17-U20 Champs Timescale'!K24</f>
        <v>200m</v>
      </c>
      <c r="I23" s="153" t="str">
        <f>'U13-U17-U20 Champs Timescale'!L24</f>
        <v>Final</v>
      </c>
      <c r="J23" s="149" t="str">
        <f>'U13-U17-U20 Champs Timescale'!H24</f>
        <v>U17M</v>
      </c>
      <c r="K23" s="147">
        <f>'U13-U17-U20 Champs Timescale'!I24</f>
        <v>4</v>
      </c>
      <c r="L23" s="152" t="str">
        <f>'U13-U17-U20 Champs Timescale'!J24</f>
        <v>1</v>
      </c>
      <c r="M23" s="149">
        <v>27</v>
      </c>
      <c r="N23" s="146">
        <f t="shared" si="4"/>
        <v>3.472222222222222E-3</v>
      </c>
      <c r="O23" s="146">
        <f t="shared" si="30"/>
        <v>0.64583333333333293</v>
      </c>
      <c r="Q23" s="183">
        <f t="shared" si="31"/>
        <v>0.66666666666666619</v>
      </c>
      <c r="R23" s="117"/>
      <c r="S23" s="53"/>
      <c r="T23" s="51" t="s">
        <v>0</v>
      </c>
      <c r="U23" s="84" t="s">
        <v>21</v>
      </c>
      <c r="V23" s="88" t="s">
        <v>79</v>
      </c>
      <c r="W23" s="89" t="s">
        <v>80</v>
      </c>
      <c r="X23" s="52" t="s">
        <v>81</v>
      </c>
      <c r="Y23" s="85" t="s">
        <v>64</v>
      </c>
      <c r="Z23" s="53"/>
      <c r="AA23" s="53"/>
      <c r="AB23" s="53"/>
      <c r="AC23" s="53"/>
      <c r="AD23" s="53"/>
      <c r="AE23" s="53"/>
      <c r="AF23" s="53"/>
      <c r="AG23" s="53"/>
      <c r="AH23" s="53"/>
      <c r="AI23" s="53"/>
      <c r="AJ23" s="53"/>
      <c r="AK23" s="53"/>
      <c r="AL23" s="53"/>
      <c r="AM23" s="53"/>
      <c r="AN23" s="53"/>
      <c r="AO23" s="53"/>
      <c r="AP23" s="53"/>
      <c r="AQ23" s="53"/>
      <c r="AR23" s="53"/>
      <c r="AS23" s="53"/>
      <c r="AT23" s="53"/>
      <c r="AU23" s="53"/>
      <c r="AV23" s="53"/>
      <c r="AW23" s="53"/>
      <c r="AX23" s="53"/>
      <c r="AY23" s="53"/>
      <c r="AZ23" s="53"/>
      <c r="BA23" s="53"/>
      <c r="BB23" s="53"/>
      <c r="BC23" s="53"/>
      <c r="BD23" s="53"/>
      <c r="BE23" s="53"/>
      <c r="BF23" s="53"/>
      <c r="BG23" s="53"/>
      <c r="BH23" s="53"/>
      <c r="BI23" s="53"/>
      <c r="BJ23" s="53"/>
      <c r="BK23" s="53"/>
      <c r="BL23" s="53"/>
      <c r="BM23" s="53"/>
      <c r="BN23" s="53"/>
      <c r="BO23" s="53"/>
      <c r="BP23" s="53"/>
      <c r="BQ23" s="53"/>
      <c r="BR23" s="53"/>
      <c r="BS23" s="53"/>
      <c r="BT23" s="53"/>
      <c r="BU23" s="53"/>
      <c r="BV23" s="53"/>
      <c r="BW23" s="53"/>
      <c r="BX23" s="53"/>
      <c r="BY23" s="53"/>
      <c r="BZ23" s="53"/>
      <c r="CA23" s="53"/>
      <c r="CB23" s="53"/>
      <c r="CC23" s="53"/>
      <c r="CD23" s="53"/>
      <c r="CE23" s="53"/>
      <c r="CF23" s="53"/>
      <c r="CG23" s="53"/>
      <c r="CH23" s="53"/>
      <c r="CI23" s="53"/>
      <c r="CJ23" s="53"/>
      <c r="CK23" s="53"/>
      <c r="CL23" s="53"/>
      <c r="CM23" s="53"/>
      <c r="CN23" s="53"/>
      <c r="CO23" s="53"/>
      <c r="CP23" s="53"/>
      <c r="CQ23" s="53"/>
      <c r="CR23" s="53"/>
      <c r="CS23" s="53"/>
      <c r="CT23" s="53"/>
      <c r="CU23" s="53"/>
      <c r="CV23" s="53"/>
      <c r="CW23" s="53"/>
      <c r="CX23" s="53"/>
      <c r="CY23" s="53"/>
      <c r="CZ23" s="53"/>
      <c r="DA23" s="53"/>
      <c r="DB23" s="53"/>
      <c r="DC23" s="53"/>
      <c r="DD23" s="53"/>
      <c r="DE23" s="53"/>
      <c r="DF23" s="53"/>
      <c r="DG23" s="53"/>
      <c r="DH23" s="53"/>
      <c r="DI23" s="53"/>
      <c r="DJ23" s="53"/>
      <c r="DK23" s="53"/>
      <c r="DL23" s="53"/>
      <c r="DM23" s="53"/>
      <c r="DN23" s="53"/>
      <c r="DO23" s="53"/>
      <c r="DP23" s="53"/>
      <c r="DQ23" s="53"/>
      <c r="DR23" s="53"/>
      <c r="DS23" s="53"/>
      <c r="DT23" s="53"/>
      <c r="DU23" s="53"/>
      <c r="DV23" s="53"/>
      <c r="DW23" s="53"/>
      <c r="DX23" s="53"/>
      <c r="DY23" s="53"/>
      <c r="DZ23" s="53"/>
      <c r="EA23" s="53"/>
      <c r="EB23" s="53"/>
      <c r="EC23" s="53"/>
      <c r="ED23" s="53"/>
      <c r="EE23" s="53"/>
      <c r="EF23" s="53"/>
      <c r="EG23" s="53"/>
      <c r="EH23" s="53"/>
      <c r="EI23" s="53"/>
      <c r="EJ23" s="53"/>
      <c r="EK23" s="53"/>
      <c r="EL23" s="53"/>
      <c r="EM23" s="53"/>
      <c r="EN23" s="53"/>
      <c r="EO23" s="53"/>
      <c r="EP23" s="53"/>
      <c r="EQ23" s="53"/>
      <c r="ER23" s="53"/>
      <c r="ES23" s="53"/>
      <c r="ET23" s="53"/>
      <c r="EU23" s="53"/>
    </row>
    <row r="24" spans="1:151" ht="18" customHeight="1" x14ac:dyDescent="0.2">
      <c r="A24" s="7" t="str">
        <f t="shared" si="29"/>
        <v>U13B 200m Final</v>
      </c>
      <c r="B24" s="141" t="str">
        <f>'U13-U17-U20 Champs Timescale'!B25</f>
        <v>T09-2</v>
      </c>
      <c r="C24" s="142">
        <f>'U13-U17-U20 Champs Timescale'!C25</f>
        <v>0</v>
      </c>
      <c r="D24" s="151">
        <f>'U13-U17-U20 Champs Timescale'!D25</f>
        <v>1.3888888888888888E-2</v>
      </c>
      <c r="E24" s="144">
        <f>'U13-U17-U20 Champs Timescale'!E25</f>
        <v>0.64930555555555514</v>
      </c>
      <c r="F24" s="145">
        <f>'U13-U17-U20 Champs Timescale'!F25</f>
        <v>0.66319444444444398</v>
      </c>
      <c r="G24" s="195">
        <f>'U13-U17-U20 Champs Timescale'!G25</f>
        <v>0.66666666666666619</v>
      </c>
      <c r="H24" s="153" t="str">
        <f>'U13-U17-U20 Champs Timescale'!K25</f>
        <v>200m</v>
      </c>
      <c r="I24" s="153" t="str">
        <f>'U13-U17-U20 Champs Timescale'!L25</f>
        <v>Final</v>
      </c>
      <c r="J24" s="149" t="str">
        <f>'U13-U17-U20 Champs Timescale'!H25</f>
        <v>U13B</v>
      </c>
      <c r="K24" s="147">
        <f>'U13-U17-U20 Champs Timescale'!I25</f>
        <v>4</v>
      </c>
      <c r="L24" s="152" t="str">
        <f>'U13-U17-U20 Champs Timescale'!J25</f>
        <v>1</v>
      </c>
      <c r="M24" s="149">
        <v>28</v>
      </c>
      <c r="N24" s="146">
        <f t="shared" si="4"/>
        <v>3.472222222222222E-3</v>
      </c>
      <c r="O24" s="146">
        <f t="shared" si="30"/>
        <v>0.64930555555555514</v>
      </c>
      <c r="Q24" s="183">
        <f t="shared" si="31"/>
        <v>0.6701388888888884</v>
      </c>
      <c r="R24" s="20" t="str">
        <f t="shared" ref="R24:R30" si="48">CONCATENATE($T$23," ",T24)</f>
        <v>U17M 200m Heats</v>
      </c>
      <c r="S24" s="67">
        <v>1</v>
      </c>
      <c r="T24" s="76" t="s">
        <v>113</v>
      </c>
      <c r="U24" s="81">
        <f t="shared" ref="U24:U30" si="49">IFERROR(VLOOKUP($R24,Junior_Age_Groups_Events,4,FALSE),"")</f>
        <v>1.3888888888888888E-2</v>
      </c>
      <c r="V24" s="90">
        <f t="shared" ref="V24:V30" si="50">IFERROR(VLOOKUP($R24,Junior_Age_Groups_Events,7,FALSE),"")</f>
        <v>0.58680555555555536</v>
      </c>
      <c r="W24" s="91">
        <f t="shared" ref="W24:W30" si="51">IFERROR(VLOOKUP($R24,Junior_Age_Groups_Events,17,FALSE),"")</f>
        <v>0.59722222222222199</v>
      </c>
      <c r="X24" s="45">
        <f t="shared" ref="X24:X30" si="52">IFERROR(VLOOKUP($R24,Junior_Age_Groups_Events,19,FALSE),"")</f>
        <v>0</v>
      </c>
      <c r="Y24" s="40">
        <f t="shared" ref="Y24:Y30" si="53">IFERROR(VLOOKUP($R24,Junior_Age_Groups_Events,11,FALSE),"")</f>
        <v>9</v>
      </c>
      <c r="Z24" s="49" t="str">
        <f t="shared" ref="Z24:AI30" si="54">IF(AND($V24&lt;=Z$1,$W24&gt;=Z$1),$S24,"")</f>
        <v/>
      </c>
      <c r="AA24" s="39" t="str">
        <f t="shared" si="54"/>
        <v/>
      </c>
      <c r="AB24" s="39" t="str">
        <f t="shared" si="54"/>
        <v/>
      </c>
      <c r="AC24" s="39" t="str">
        <f t="shared" si="54"/>
        <v/>
      </c>
      <c r="AD24" s="39" t="str">
        <f t="shared" si="54"/>
        <v/>
      </c>
      <c r="AE24" s="39" t="str">
        <f t="shared" si="54"/>
        <v/>
      </c>
      <c r="AF24" s="39" t="str">
        <f t="shared" si="54"/>
        <v/>
      </c>
      <c r="AG24" s="39" t="str">
        <f t="shared" si="54"/>
        <v/>
      </c>
      <c r="AH24" s="39" t="str">
        <f t="shared" si="54"/>
        <v/>
      </c>
      <c r="AI24" s="39" t="str">
        <f t="shared" si="54"/>
        <v/>
      </c>
      <c r="AJ24" s="39" t="str">
        <f t="shared" ref="AJ24:AS30" si="55">IF(AND($V24&lt;=AJ$1,$W24&gt;=AJ$1),$S24,"")</f>
        <v/>
      </c>
      <c r="AK24" s="39" t="str">
        <f t="shared" si="55"/>
        <v/>
      </c>
      <c r="AL24" s="39" t="str">
        <f t="shared" si="55"/>
        <v/>
      </c>
      <c r="AM24" s="39" t="str">
        <f t="shared" si="55"/>
        <v/>
      </c>
      <c r="AN24" s="39" t="str">
        <f t="shared" si="55"/>
        <v/>
      </c>
      <c r="AO24" s="39" t="str">
        <f t="shared" si="55"/>
        <v/>
      </c>
      <c r="AP24" s="39" t="str">
        <f t="shared" si="55"/>
        <v/>
      </c>
      <c r="AQ24" s="39" t="str">
        <f t="shared" si="55"/>
        <v/>
      </c>
      <c r="AR24" s="39" t="str">
        <f t="shared" si="55"/>
        <v/>
      </c>
      <c r="AS24" s="39" t="str">
        <f t="shared" si="55"/>
        <v/>
      </c>
      <c r="AT24" s="39" t="str">
        <f t="shared" ref="AT24:BC30" si="56">IF(AND($V24&lt;=AT$1,$W24&gt;=AT$1),$S24,"")</f>
        <v/>
      </c>
      <c r="AU24" s="39" t="str">
        <f t="shared" si="56"/>
        <v/>
      </c>
      <c r="AV24" s="39" t="str">
        <f t="shared" si="56"/>
        <v/>
      </c>
      <c r="AW24" s="39" t="str">
        <f t="shared" si="56"/>
        <v/>
      </c>
      <c r="AX24" s="39" t="str">
        <f t="shared" si="56"/>
        <v/>
      </c>
      <c r="AY24" s="39" t="str">
        <f t="shared" si="56"/>
        <v/>
      </c>
      <c r="AZ24" s="39" t="str">
        <f t="shared" si="56"/>
        <v/>
      </c>
      <c r="BA24" s="39" t="str">
        <f t="shared" si="56"/>
        <v/>
      </c>
      <c r="BB24" s="39" t="str">
        <f t="shared" si="56"/>
        <v/>
      </c>
      <c r="BC24" s="39" t="str">
        <f t="shared" si="56"/>
        <v/>
      </c>
      <c r="BD24" s="39" t="str">
        <f t="shared" ref="BD24:BM30" si="57">IF(AND($V24&lt;=BD$1,$W24&gt;=BD$1),$S24,"")</f>
        <v/>
      </c>
      <c r="BE24" s="39" t="str">
        <f t="shared" si="57"/>
        <v/>
      </c>
      <c r="BF24" s="39" t="str">
        <f t="shared" si="57"/>
        <v/>
      </c>
      <c r="BG24" s="39" t="str">
        <f t="shared" si="57"/>
        <v/>
      </c>
      <c r="BH24" s="39" t="str">
        <f t="shared" si="57"/>
        <v/>
      </c>
      <c r="BI24" s="39" t="str">
        <f t="shared" si="57"/>
        <v/>
      </c>
      <c r="BJ24" s="39" t="str">
        <f t="shared" si="57"/>
        <v/>
      </c>
      <c r="BK24" s="39" t="str">
        <f t="shared" si="57"/>
        <v/>
      </c>
      <c r="BL24" s="39" t="str">
        <f t="shared" si="57"/>
        <v/>
      </c>
      <c r="BM24" s="39" t="str">
        <f t="shared" si="57"/>
        <v/>
      </c>
      <c r="BN24" s="39" t="str">
        <f t="shared" ref="BN24:BW30" si="58">IF(AND($V24&lt;=BN$1,$W24&gt;=BN$1),$S24,"")</f>
        <v/>
      </c>
      <c r="BO24" s="39" t="str">
        <f t="shared" si="58"/>
        <v/>
      </c>
      <c r="BP24" s="39">
        <f t="shared" si="58"/>
        <v>1</v>
      </c>
      <c r="BQ24" s="39">
        <f t="shared" si="58"/>
        <v>1</v>
      </c>
      <c r="BR24" s="39">
        <f t="shared" si="58"/>
        <v>1</v>
      </c>
      <c r="BS24" s="39">
        <f t="shared" si="58"/>
        <v>1</v>
      </c>
      <c r="BT24" s="39" t="str">
        <f t="shared" si="58"/>
        <v/>
      </c>
      <c r="BU24" s="39" t="str">
        <f t="shared" si="58"/>
        <v/>
      </c>
      <c r="BV24" s="39" t="str">
        <f t="shared" si="58"/>
        <v/>
      </c>
      <c r="BW24" s="39" t="str">
        <f t="shared" si="58"/>
        <v/>
      </c>
      <c r="BX24" s="39" t="str">
        <f t="shared" ref="BX24:CG30" si="59">IF(AND($V24&lt;=BX$1,$W24&gt;=BX$1),$S24,"")</f>
        <v/>
      </c>
      <c r="BY24" s="39" t="str">
        <f t="shared" si="59"/>
        <v/>
      </c>
      <c r="BZ24" s="39" t="str">
        <f t="shared" si="59"/>
        <v/>
      </c>
      <c r="CA24" s="39" t="str">
        <f t="shared" si="59"/>
        <v/>
      </c>
      <c r="CB24" s="39" t="str">
        <f t="shared" si="59"/>
        <v/>
      </c>
      <c r="CC24" s="39" t="str">
        <f t="shared" si="59"/>
        <v/>
      </c>
      <c r="CD24" s="39" t="str">
        <f t="shared" si="59"/>
        <v/>
      </c>
      <c r="CE24" s="39" t="str">
        <f t="shared" si="59"/>
        <v/>
      </c>
      <c r="CF24" s="39" t="str">
        <f t="shared" si="59"/>
        <v/>
      </c>
      <c r="CG24" s="39" t="str">
        <f t="shared" si="59"/>
        <v/>
      </c>
      <c r="CH24" s="39" t="str">
        <f t="shared" ref="CH24:CW30" si="60">IF(AND($V24&lt;=CH$1,$W24&gt;=CH$1),$S24,"")</f>
        <v/>
      </c>
      <c r="CI24" s="39" t="str">
        <f t="shared" si="60"/>
        <v/>
      </c>
      <c r="CJ24" s="39" t="str">
        <f t="shared" si="60"/>
        <v/>
      </c>
      <c r="CK24" s="39" t="str">
        <f t="shared" si="60"/>
        <v/>
      </c>
      <c r="CL24" s="39" t="str">
        <f t="shared" si="60"/>
        <v/>
      </c>
      <c r="CM24" s="39" t="str">
        <f t="shared" si="60"/>
        <v/>
      </c>
      <c r="CN24" s="39" t="str">
        <f t="shared" si="60"/>
        <v/>
      </c>
      <c r="CO24" s="39" t="str">
        <f t="shared" si="60"/>
        <v/>
      </c>
      <c r="CP24" s="39" t="str">
        <f t="shared" si="60"/>
        <v/>
      </c>
      <c r="CQ24" s="39" t="str">
        <f t="shared" si="60"/>
        <v/>
      </c>
      <c r="CR24" s="39" t="str">
        <f t="shared" si="60"/>
        <v/>
      </c>
      <c r="CS24" s="39" t="str">
        <f t="shared" si="60"/>
        <v/>
      </c>
      <c r="CT24" s="39" t="str">
        <f t="shared" si="60"/>
        <v/>
      </c>
      <c r="CU24" s="39" t="str">
        <f t="shared" si="60"/>
        <v/>
      </c>
      <c r="CV24" s="39" t="str">
        <f t="shared" si="60"/>
        <v/>
      </c>
      <c r="CW24" s="39" t="str">
        <f t="shared" si="60"/>
        <v/>
      </c>
      <c r="CX24" s="39" t="str">
        <f t="shared" ref="CV24:DK30" si="61">IF(AND($V24&lt;=CX$1,$W24&gt;=CX$1),$S24,"")</f>
        <v/>
      </c>
      <c r="CY24" s="39" t="str">
        <f t="shared" si="61"/>
        <v/>
      </c>
      <c r="CZ24" s="39" t="str">
        <f t="shared" si="61"/>
        <v/>
      </c>
      <c r="DA24" s="39" t="str">
        <f t="shared" si="61"/>
        <v/>
      </c>
      <c r="DB24" s="39" t="str">
        <f t="shared" si="61"/>
        <v/>
      </c>
      <c r="DC24" s="39" t="str">
        <f t="shared" si="61"/>
        <v/>
      </c>
      <c r="DD24" s="39" t="str">
        <f t="shared" si="61"/>
        <v/>
      </c>
      <c r="DE24" s="39" t="str">
        <f t="shared" si="61"/>
        <v/>
      </c>
      <c r="DF24" s="39" t="str">
        <f t="shared" si="61"/>
        <v/>
      </c>
      <c r="DG24" s="39" t="str">
        <f t="shared" si="61"/>
        <v/>
      </c>
      <c r="DH24" s="39" t="str">
        <f t="shared" si="61"/>
        <v/>
      </c>
      <c r="DI24" s="39" t="str">
        <f t="shared" si="61"/>
        <v/>
      </c>
      <c r="DJ24" s="39" t="str">
        <f t="shared" si="61"/>
        <v/>
      </c>
      <c r="DK24" s="39" t="str">
        <f t="shared" si="61"/>
        <v/>
      </c>
      <c r="DL24" s="39" t="str">
        <f t="shared" ref="DG24:EJ30" si="62">IF(AND($V24&lt;=DL$1,$W24&gt;=DL$1),$S24,"")</f>
        <v/>
      </c>
      <c r="DM24" s="39" t="str">
        <f t="shared" si="62"/>
        <v/>
      </c>
      <c r="DN24" s="39" t="str">
        <f t="shared" si="62"/>
        <v/>
      </c>
      <c r="DO24" s="39" t="str">
        <f t="shared" si="62"/>
        <v/>
      </c>
      <c r="DP24" s="39" t="str">
        <f t="shared" si="62"/>
        <v/>
      </c>
      <c r="DQ24" s="39" t="str">
        <f t="shared" si="62"/>
        <v/>
      </c>
      <c r="DR24" s="39" t="str">
        <f t="shared" si="62"/>
        <v/>
      </c>
      <c r="DS24" s="39" t="str">
        <f t="shared" si="62"/>
        <v/>
      </c>
      <c r="DT24" s="39" t="str">
        <f t="shared" si="62"/>
        <v/>
      </c>
      <c r="DU24" s="39" t="str">
        <f t="shared" si="62"/>
        <v/>
      </c>
      <c r="DV24" s="39" t="str">
        <f t="shared" si="62"/>
        <v/>
      </c>
      <c r="DW24" s="39" t="str">
        <f t="shared" si="62"/>
        <v/>
      </c>
      <c r="DX24" s="39" t="str">
        <f t="shared" si="62"/>
        <v/>
      </c>
      <c r="DY24" s="39" t="str">
        <f t="shared" si="62"/>
        <v/>
      </c>
      <c r="DZ24" s="39" t="str">
        <f t="shared" si="62"/>
        <v/>
      </c>
      <c r="EA24" s="39" t="str">
        <f t="shared" si="62"/>
        <v/>
      </c>
      <c r="EB24" s="39" t="str">
        <f t="shared" si="62"/>
        <v/>
      </c>
      <c r="EC24" s="39" t="str">
        <f t="shared" si="62"/>
        <v/>
      </c>
      <c r="ED24" s="39" t="str">
        <f t="shared" si="62"/>
        <v/>
      </c>
      <c r="EE24" s="39" t="str">
        <f t="shared" si="62"/>
        <v/>
      </c>
      <c r="EF24" s="39" t="str">
        <f t="shared" si="62"/>
        <v/>
      </c>
      <c r="EG24" s="39" t="str">
        <f t="shared" si="62"/>
        <v/>
      </c>
      <c r="EH24" s="39" t="str">
        <f t="shared" si="62"/>
        <v/>
      </c>
      <c r="EI24" s="39" t="str">
        <f t="shared" si="62"/>
        <v/>
      </c>
      <c r="EJ24" s="39" t="str">
        <f t="shared" si="62"/>
        <v/>
      </c>
      <c r="EK24" s="39" t="str">
        <f t="shared" ref="EJ24:EU30" si="63">IF(AND($V24&lt;=EK$1,$W24&gt;=EK$1),$S24,"")</f>
        <v/>
      </c>
      <c r="EL24" s="39" t="str">
        <f t="shared" si="63"/>
        <v/>
      </c>
      <c r="EM24" s="39" t="str">
        <f t="shared" si="63"/>
        <v/>
      </c>
      <c r="EN24" s="39" t="str">
        <f t="shared" si="63"/>
        <v/>
      </c>
      <c r="EO24" s="39" t="str">
        <f t="shared" si="63"/>
        <v/>
      </c>
      <c r="EP24" s="39" t="str">
        <f t="shared" si="63"/>
        <v/>
      </c>
      <c r="EQ24" s="39" t="str">
        <f t="shared" si="63"/>
        <v/>
      </c>
      <c r="ER24" s="39" t="str">
        <f t="shared" si="63"/>
        <v/>
      </c>
      <c r="ES24" s="39" t="str">
        <f t="shared" si="63"/>
        <v/>
      </c>
      <c r="ET24" s="39" t="str">
        <f t="shared" si="63"/>
        <v/>
      </c>
      <c r="EU24" s="39" t="str">
        <f t="shared" si="63"/>
        <v/>
      </c>
    </row>
    <row r="25" spans="1:151" ht="18" customHeight="1" x14ac:dyDescent="0.2">
      <c r="A25" s="7" t="str">
        <f t="shared" si="29"/>
        <v>U17W 200m Final</v>
      </c>
      <c r="B25" s="141" t="str">
        <f>'U13-U17-U20 Champs Timescale'!B26</f>
        <v>T04-3</v>
      </c>
      <c r="C25" s="142">
        <f>'U13-U17-U20 Champs Timescale'!C26</f>
        <v>0</v>
      </c>
      <c r="D25" s="151">
        <f>'U13-U17-U20 Champs Timescale'!D26</f>
        <v>1.3888888888888888E-2</v>
      </c>
      <c r="E25" s="144">
        <f>'U13-U17-U20 Champs Timescale'!E26</f>
        <v>0.65277777777777735</v>
      </c>
      <c r="F25" s="145">
        <f>'U13-U17-U20 Champs Timescale'!F26</f>
        <v>0.66666666666666619</v>
      </c>
      <c r="G25" s="195">
        <f>'U13-U17-U20 Champs Timescale'!G26</f>
        <v>0.6701388888888884</v>
      </c>
      <c r="H25" s="153" t="str">
        <f>'U13-U17-U20 Champs Timescale'!K26</f>
        <v>200m</v>
      </c>
      <c r="I25" s="153" t="str">
        <f>'U13-U17-U20 Champs Timescale'!L26</f>
        <v>Final</v>
      </c>
      <c r="J25" s="149" t="str">
        <f>'U13-U17-U20 Champs Timescale'!H26</f>
        <v>U17W</v>
      </c>
      <c r="K25" s="147">
        <f>'U13-U17-U20 Champs Timescale'!I26</f>
        <v>4</v>
      </c>
      <c r="L25" s="152" t="str">
        <f>'U13-U17-U20 Champs Timescale'!J26</f>
        <v>1</v>
      </c>
      <c r="M25" s="149">
        <v>29</v>
      </c>
      <c r="N25" s="146">
        <f t="shared" si="4"/>
        <v>3.472222222222222E-3</v>
      </c>
      <c r="O25" s="146">
        <f t="shared" si="30"/>
        <v>0.65277777777777735</v>
      </c>
      <c r="Q25" s="183">
        <f t="shared" si="31"/>
        <v>0.67361111111111061</v>
      </c>
      <c r="R25" s="13" t="str">
        <f t="shared" si="48"/>
        <v>U17M 200m Semi Final</v>
      </c>
      <c r="S25" s="69">
        <v>1</v>
      </c>
      <c r="T25" s="77" t="s">
        <v>114</v>
      </c>
      <c r="U25" s="82" t="str">
        <f t="shared" si="49"/>
        <v/>
      </c>
      <c r="V25" s="64" t="str">
        <f t="shared" si="50"/>
        <v/>
      </c>
      <c r="W25" s="63" t="str">
        <f t="shared" si="51"/>
        <v/>
      </c>
      <c r="X25" s="11" t="str">
        <f t="shared" si="52"/>
        <v/>
      </c>
      <c r="Y25" s="42" t="str">
        <f t="shared" si="53"/>
        <v/>
      </c>
      <c r="Z25" s="26" t="str">
        <f t="shared" si="54"/>
        <v/>
      </c>
      <c r="AA25" s="12" t="str">
        <f t="shared" si="54"/>
        <v/>
      </c>
      <c r="AB25" s="12" t="str">
        <f t="shared" si="54"/>
        <v/>
      </c>
      <c r="AC25" s="12" t="str">
        <f t="shared" si="54"/>
        <v/>
      </c>
      <c r="AD25" s="12" t="str">
        <f t="shared" si="54"/>
        <v/>
      </c>
      <c r="AE25" s="12" t="str">
        <f t="shared" si="54"/>
        <v/>
      </c>
      <c r="AF25" s="12" t="str">
        <f t="shared" si="54"/>
        <v/>
      </c>
      <c r="AG25" s="12" t="str">
        <f t="shared" si="54"/>
        <v/>
      </c>
      <c r="AH25" s="12" t="str">
        <f t="shared" si="54"/>
        <v/>
      </c>
      <c r="AI25" s="12" t="str">
        <f t="shared" si="54"/>
        <v/>
      </c>
      <c r="AJ25" s="12" t="str">
        <f t="shared" si="55"/>
        <v/>
      </c>
      <c r="AK25" s="12" t="str">
        <f t="shared" si="55"/>
        <v/>
      </c>
      <c r="AL25" s="12" t="str">
        <f t="shared" si="55"/>
        <v/>
      </c>
      <c r="AM25" s="12" t="str">
        <f t="shared" si="55"/>
        <v/>
      </c>
      <c r="AN25" s="12" t="str">
        <f t="shared" si="55"/>
        <v/>
      </c>
      <c r="AO25" s="12" t="str">
        <f t="shared" si="55"/>
        <v/>
      </c>
      <c r="AP25" s="12" t="str">
        <f t="shared" si="55"/>
        <v/>
      </c>
      <c r="AQ25" s="12" t="str">
        <f t="shared" si="55"/>
        <v/>
      </c>
      <c r="AR25" s="12" t="str">
        <f t="shared" si="55"/>
        <v/>
      </c>
      <c r="AS25" s="12" t="str">
        <f t="shared" si="55"/>
        <v/>
      </c>
      <c r="AT25" s="12" t="str">
        <f t="shared" si="56"/>
        <v/>
      </c>
      <c r="AU25" s="12" t="str">
        <f t="shared" si="56"/>
        <v/>
      </c>
      <c r="AV25" s="12" t="str">
        <f t="shared" si="56"/>
        <v/>
      </c>
      <c r="AW25" s="12" t="str">
        <f t="shared" si="56"/>
        <v/>
      </c>
      <c r="AX25" s="12" t="str">
        <f t="shared" si="56"/>
        <v/>
      </c>
      <c r="AY25" s="12" t="str">
        <f t="shared" si="56"/>
        <v/>
      </c>
      <c r="AZ25" s="12" t="str">
        <f t="shared" si="56"/>
        <v/>
      </c>
      <c r="BA25" s="12" t="str">
        <f t="shared" si="56"/>
        <v/>
      </c>
      <c r="BB25" s="12" t="str">
        <f t="shared" si="56"/>
        <v/>
      </c>
      <c r="BC25" s="12" t="str">
        <f t="shared" si="56"/>
        <v/>
      </c>
      <c r="BD25" s="12" t="str">
        <f t="shared" si="57"/>
        <v/>
      </c>
      <c r="BE25" s="12" t="str">
        <f t="shared" si="57"/>
        <v/>
      </c>
      <c r="BF25" s="12" t="str">
        <f t="shared" si="57"/>
        <v/>
      </c>
      <c r="BG25" s="12" t="str">
        <f t="shared" si="57"/>
        <v/>
      </c>
      <c r="BH25" s="12" t="str">
        <f t="shared" si="57"/>
        <v/>
      </c>
      <c r="BI25" s="12" t="str">
        <f t="shared" si="57"/>
        <v/>
      </c>
      <c r="BJ25" s="12" t="str">
        <f t="shared" si="57"/>
        <v/>
      </c>
      <c r="BK25" s="12" t="str">
        <f t="shared" si="57"/>
        <v/>
      </c>
      <c r="BL25" s="12" t="str">
        <f t="shared" si="57"/>
        <v/>
      </c>
      <c r="BM25" s="12" t="str">
        <f t="shared" si="57"/>
        <v/>
      </c>
      <c r="BN25" s="12" t="str">
        <f t="shared" si="58"/>
        <v/>
      </c>
      <c r="BO25" s="12" t="str">
        <f t="shared" si="58"/>
        <v/>
      </c>
      <c r="BP25" s="12" t="str">
        <f t="shared" si="58"/>
        <v/>
      </c>
      <c r="BQ25" s="12" t="str">
        <f t="shared" si="58"/>
        <v/>
      </c>
      <c r="BR25" s="12" t="str">
        <f t="shared" si="58"/>
        <v/>
      </c>
      <c r="BS25" s="12" t="str">
        <f t="shared" si="58"/>
        <v/>
      </c>
      <c r="BT25" s="12" t="str">
        <f t="shared" si="58"/>
        <v/>
      </c>
      <c r="BU25" s="12" t="str">
        <f t="shared" si="58"/>
        <v/>
      </c>
      <c r="BV25" s="12" t="str">
        <f t="shared" si="58"/>
        <v/>
      </c>
      <c r="BW25" s="12" t="str">
        <f t="shared" si="58"/>
        <v/>
      </c>
      <c r="BX25" s="12" t="str">
        <f t="shared" si="59"/>
        <v/>
      </c>
      <c r="BY25" s="12" t="str">
        <f t="shared" si="59"/>
        <v/>
      </c>
      <c r="BZ25" s="12" t="str">
        <f t="shared" si="59"/>
        <v/>
      </c>
      <c r="CA25" s="12" t="str">
        <f t="shared" si="59"/>
        <v/>
      </c>
      <c r="CB25" s="12" t="str">
        <f t="shared" si="59"/>
        <v/>
      </c>
      <c r="CC25" s="12" t="str">
        <f t="shared" si="59"/>
        <v/>
      </c>
      <c r="CD25" s="12" t="str">
        <f t="shared" si="59"/>
        <v/>
      </c>
      <c r="CE25" s="12" t="str">
        <f t="shared" si="59"/>
        <v/>
      </c>
      <c r="CF25" s="12" t="str">
        <f t="shared" si="59"/>
        <v/>
      </c>
      <c r="CG25" s="12" t="str">
        <f t="shared" si="59"/>
        <v/>
      </c>
      <c r="CH25" s="12" t="str">
        <f t="shared" si="60"/>
        <v/>
      </c>
      <c r="CI25" s="12" t="str">
        <f t="shared" si="60"/>
        <v/>
      </c>
      <c r="CJ25" s="12" t="str">
        <f t="shared" si="60"/>
        <v/>
      </c>
      <c r="CK25" s="12" t="str">
        <f t="shared" si="60"/>
        <v/>
      </c>
      <c r="CL25" s="12" t="str">
        <f t="shared" si="60"/>
        <v/>
      </c>
      <c r="CM25" s="12" t="str">
        <f t="shared" si="60"/>
        <v/>
      </c>
      <c r="CN25" s="12" t="str">
        <f t="shared" si="60"/>
        <v/>
      </c>
      <c r="CO25" s="12" t="str">
        <f t="shared" si="60"/>
        <v/>
      </c>
      <c r="CP25" s="12" t="str">
        <f t="shared" si="60"/>
        <v/>
      </c>
      <c r="CQ25" s="12" t="str">
        <f t="shared" si="60"/>
        <v/>
      </c>
      <c r="CR25" s="12" t="str">
        <f t="shared" si="60"/>
        <v/>
      </c>
      <c r="CS25" s="12" t="str">
        <f t="shared" si="60"/>
        <v/>
      </c>
      <c r="CT25" s="12" t="str">
        <f t="shared" si="60"/>
        <v/>
      </c>
      <c r="CU25" s="12" t="str">
        <f t="shared" si="60"/>
        <v/>
      </c>
      <c r="CV25" s="12" t="str">
        <f t="shared" si="61"/>
        <v/>
      </c>
      <c r="CW25" s="12" t="str">
        <f t="shared" si="61"/>
        <v/>
      </c>
      <c r="CX25" s="12" t="str">
        <f t="shared" si="61"/>
        <v/>
      </c>
      <c r="CY25" s="12" t="str">
        <f t="shared" si="61"/>
        <v/>
      </c>
      <c r="CZ25" s="12" t="str">
        <f t="shared" si="61"/>
        <v/>
      </c>
      <c r="DA25" s="12" t="str">
        <f t="shared" si="61"/>
        <v/>
      </c>
      <c r="DB25" s="12" t="str">
        <f t="shared" si="61"/>
        <v/>
      </c>
      <c r="DC25" s="12" t="str">
        <f t="shared" si="61"/>
        <v/>
      </c>
      <c r="DD25" s="12" t="str">
        <f t="shared" si="61"/>
        <v/>
      </c>
      <c r="DE25" s="12" t="str">
        <f t="shared" si="61"/>
        <v/>
      </c>
      <c r="DF25" s="12" t="str">
        <f t="shared" si="61"/>
        <v/>
      </c>
      <c r="DG25" s="12" t="str">
        <f t="shared" si="62"/>
        <v/>
      </c>
      <c r="DH25" s="12" t="str">
        <f t="shared" si="62"/>
        <v/>
      </c>
      <c r="DI25" s="12" t="str">
        <f t="shared" si="62"/>
        <v/>
      </c>
      <c r="DJ25" s="12" t="str">
        <f t="shared" si="62"/>
        <v/>
      </c>
      <c r="DK25" s="12" t="str">
        <f t="shared" si="62"/>
        <v/>
      </c>
      <c r="DL25" s="12" t="str">
        <f t="shared" si="62"/>
        <v/>
      </c>
      <c r="DM25" s="12" t="str">
        <f t="shared" si="62"/>
        <v/>
      </c>
      <c r="DN25" s="12" t="str">
        <f t="shared" si="62"/>
        <v/>
      </c>
      <c r="DO25" s="12" t="str">
        <f t="shared" si="62"/>
        <v/>
      </c>
      <c r="DP25" s="12" t="str">
        <f t="shared" si="62"/>
        <v/>
      </c>
      <c r="DQ25" s="12" t="str">
        <f t="shared" si="62"/>
        <v/>
      </c>
      <c r="DR25" s="12" t="str">
        <f t="shared" si="62"/>
        <v/>
      </c>
      <c r="DS25" s="12" t="str">
        <f t="shared" si="62"/>
        <v/>
      </c>
      <c r="DT25" s="12" t="str">
        <f t="shared" si="62"/>
        <v/>
      </c>
      <c r="DU25" s="12" t="str">
        <f t="shared" si="62"/>
        <v/>
      </c>
      <c r="DV25" s="12" t="str">
        <f t="shared" si="62"/>
        <v/>
      </c>
      <c r="DW25" s="12" t="str">
        <f t="shared" si="62"/>
        <v/>
      </c>
      <c r="DX25" s="12" t="str">
        <f t="shared" si="62"/>
        <v/>
      </c>
      <c r="DY25" s="12" t="str">
        <f t="shared" si="62"/>
        <v/>
      </c>
      <c r="DZ25" s="12" t="str">
        <f t="shared" si="62"/>
        <v/>
      </c>
      <c r="EA25" s="12" t="str">
        <f t="shared" si="62"/>
        <v/>
      </c>
      <c r="EB25" s="12" t="str">
        <f t="shared" si="62"/>
        <v/>
      </c>
      <c r="EC25" s="12" t="str">
        <f t="shared" si="62"/>
        <v/>
      </c>
      <c r="ED25" s="12" t="str">
        <f t="shared" si="62"/>
        <v/>
      </c>
      <c r="EE25" s="12" t="str">
        <f t="shared" si="62"/>
        <v/>
      </c>
      <c r="EF25" s="12" t="str">
        <f t="shared" si="62"/>
        <v/>
      </c>
      <c r="EG25" s="12" t="str">
        <f t="shared" si="62"/>
        <v/>
      </c>
      <c r="EH25" s="12" t="str">
        <f t="shared" si="62"/>
        <v/>
      </c>
      <c r="EI25" s="12" t="str">
        <f t="shared" si="62"/>
        <v/>
      </c>
      <c r="EJ25" s="12" t="str">
        <f t="shared" si="63"/>
        <v/>
      </c>
      <c r="EK25" s="12" t="str">
        <f t="shared" si="63"/>
        <v/>
      </c>
      <c r="EL25" s="12" t="str">
        <f t="shared" si="63"/>
        <v/>
      </c>
      <c r="EM25" s="12" t="str">
        <f t="shared" si="63"/>
        <v/>
      </c>
      <c r="EN25" s="12" t="str">
        <f t="shared" si="63"/>
        <v/>
      </c>
      <c r="EO25" s="12" t="str">
        <f t="shared" si="63"/>
        <v/>
      </c>
      <c r="EP25" s="12" t="str">
        <f t="shared" si="63"/>
        <v/>
      </c>
      <c r="EQ25" s="12" t="str">
        <f t="shared" si="63"/>
        <v/>
      </c>
      <c r="ER25" s="12" t="str">
        <f t="shared" si="63"/>
        <v/>
      </c>
      <c r="ES25" s="12" t="str">
        <f t="shared" si="63"/>
        <v/>
      </c>
      <c r="ET25" s="12" t="str">
        <f t="shared" si="63"/>
        <v/>
      </c>
      <c r="EU25" s="12" t="str">
        <f t="shared" si="63"/>
        <v/>
      </c>
    </row>
    <row r="26" spans="1:151" ht="18" customHeight="1" x14ac:dyDescent="0.2">
      <c r="A26" s="7" t="str">
        <f t="shared" si="29"/>
        <v>U20W 200m Final</v>
      </c>
      <c r="B26" s="141" t="str">
        <f>'U13-U17-U20 Champs Timescale'!B27</f>
        <v>T05-3</v>
      </c>
      <c r="C26" s="142">
        <f>'U13-U17-U20 Champs Timescale'!C27</f>
        <v>0</v>
      </c>
      <c r="D26" s="151">
        <f>'U13-U17-U20 Champs Timescale'!D27</f>
        <v>1.3888888888888888E-2</v>
      </c>
      <c r="E26" s="144">
        <f>'U13-U17-U20 Champs Timescale'!E27</f>
        <v>0.65624999999999956</v>
      </c>
      <c r="F26" s="145">
        <f>'U13-U17-U20 Champs Timescale'!F27</f>
        <v>0.6701388888888884</v>
      </c>
      <c r="G26" s="195">
        <f>'U13-U17-U20 Champs Timescale'!G27</f>
        <v>0.67361111111111061</v>
      </c>
      <c r="H26" s="153" t="str">
        <f>'U13-U17-U20 Champs Timescale'!K27</f>
        <v>200m</v>
      </c>
      <c r="I26" s="153" t="str">
        <f>'U13-U17-U20 Champs Timescale'!L27</f>
        <v>Final</v>
      </c>
      <c r="J26" s="149" t="str">
        <f>'U13-U17-U20 Champs Timescale'!H27</f>
        <v>U20W</v>
      </c>
      <c r="K26" s="147">
        <f>'U13-U17-U20 Champs Timescale'!I27</f>
        <v>4</v>
      </c>
      <c r="L26" s="152" t="str">
        <f>'U13-U17-U20 Champs Timescale'!J27</f>
        <v>1</v>
      </c>
      <c r="M26" s="149">
        <v>30</v>
      </c>
      <c r="N26" s="146">
        <f t="shared" si="4"/>
        <v>3.472222222222222E-3</v>
      </c>
      <c r="O26" s="146">
        <f t="shared" si="30"/>
        <v>0.65624999999999956</v>
      </c>
      <c r="Q26" s="183">
        <f t="shared" si="31"/>
        <v>0.67708333333333282</v>
      </c>
      <c r="R26" s="13" t="str">
        <f t="shared" si="48"/>
        <v>U17M 200m Final</v>
      </c>
      <c r="S26" s="69">
        <v>1</v>
      </c>
      <c r="T26" s="77" t="s">
        <v>99</v>
      </c>
      <c r="U26" s="82">
        <f t="shared" si="49"/>
        <v>1.3888888888888888E-2</v>
      </c>
      <c r="V26" s="64">
        <f t="shared" si="50"/>
        <v>0.66319444444444398</v>
      </c>
      <c r="W26" s="63">
        <f t="shared" si="51"/>
        <v>0.66666666666666619</v>
      </c>
      <c r="X26" s="11">
        <f t="shared" si="52"/>
        <v>0</v>
      </c>
      <c r="Y26" s="42">
        <f t="shared" si="53"/>
        <v>4</v>
      </c>
      <c r="Z26" s="26" t="str">
        <f t="shared" si="54"/>
        <v/>
      </c>
      <c r="AA26" s="12" t="str">
        <f t="shared" si="54"/>
        <v/>
      </c>
      <c r="AB26" s="12" t="str">
        <f t="shared" si="54"/>
        <v/>
      </c>
      <c r="AC26" s="12" t="str">
        <f t="shared" si="54"/>
        <v/>
      </c>
      <c r="AD26" s="12" t="str">
        <f t="shared" si="54"/>
        <v/>
      </c>
      <c r="AE26" s="12" t="str">
        <f t="shared" si="54"/>
        <v/>
      </c>
      <c r="AF26" s="12" t="str">
        <f t="shared" si="54"/>
        <v/>
      </c>
      <c r="AG26" s="12" t="str">
        <f t="shared" si="54"/>
        <v/>
      </c>
      <c r="AH26" s="12" t="str">
        <f t="shared" si="54"/>
        <v/>
      </c>
      <c r="AI26" s="12" t="str">
        <f t="shared" si="54"/>
        <v/>
      </c>
      <c r="AJ26" s="12" t="str">
        <f t="shared" si="55"/>
        <v/>
      </c>
      <c r="AK26" s="12" t="str">
        <f t="shared" si="55"/>
        <v/>
      </c>
      <c r="AL26" s="12" t="str">
        <f t="shared" si="55"/>
        <v/>
      </c>
      <c r="AM26" s="12" t="str">
        <f t="shared" si="55"/>
        <v/>
      </c>
      <c r="AN26" s="12" t="str">
        <f t="shared" si="55"/>
        <v/>
      </c>
      <c r="AO26" s="12" t="str">
        <f t="shared" si="55"/>
        <v/>
      </c>
      <c r="AP26" s="12" t="str">
        <f t="shared" si="55"/>
        <v/>
      </c>
      <c r="AQ26" s="12" t="str">
        <f t="shared" si="55"/>
        <v/>
      </c>
      <c r="AR26" s="12" t="str">
        <f t="shared" si="55"/>
        <v/>
      </c>
      <c r="AS26" s="12" t="str">
        <f t="shared" si="55"/>
        <v/>
      </c>
      <c r="AT26" s="12" t="str">
        <f t="shared" si="56"/>
        <v/>
      </c>
      <c r="AU26" s="12" t="str">
        <f t="shared" si="56"/>
        <v/>
      </c>
      <c r="AV26" s="12" t="str">
        <f t="shared" si="56"/>
        <v/>
      </c>
      <c r="AW26" s="12" t="str">
        <f t="shared" si="56"/>
        <v/>
      </c>
      <c r="AX26" s="12" t="str">
        <f t="shared" si="56"/>
        <v/>
      </c>
      <c r="AY26" s="12" t="str">
        <f t="shared" si="56"/>
        <v/>
      </c>
      <c r="AZ26" s="12" t="str">
        <f t="shared" si="56"/>
        <v/>
      </c>
      <c r="BA26" s="12" t="str">
        <f t="shared" si="56"/>
        <v/>
      </c>
      <c r="BB26" s="12" t="str">
        <f t="shared" si="56"/>
        <v/>
      </c>
      <c r="BC26" s="12" t="str">
        <f t="shared" si="56"/>
        <v/>
      </c>
      <c r="BD26" s="12" t="str">
        <f t="shared" si="57"/>
        <v/>
      </c>
      <c r="BE26" s="12" t="str">
        <f t="shared" si="57"/>
        <v/>
      </c>
      <c r="BF26" s="12" t="str">
        <f t="shared" si="57"/>
        <v/>
      </c>
      <c r="BG26" s="12" t="str">
        <f t="shared" si="57"/>
        <v/>
      </c>
      <c r="BH26" s="12" t="str">
        <f t="shared" si="57"/>
        <v/>
      </c>
      <c r="BI26" s="12" t="str">
        <f t="shared" si="57"/>
        <v/>
      </c>
      <c r="BJ26" s="12" t="str">
        <f t="shared" si="57"/>
        <v/>
      </c>
      <c r="BK26" s="12" t="str">
        <f t="shared" si="57"/>
        <v/>
      </c>
      <c r="BL26" s="12" t="str">
        <f t="shared" si="57"/>
        <v/>
      </c>
      <c r="BM26" s="12" t="str">
        <f t="shared" si="57"/>
        <v/>
      </c>
      <c r="BN26" s="12" t="str">
        <f t="shared" si="58"/>
        <v/>
      </c>
      <c r="BO26" s="12" t="str">
        <f t="shared" si="58"/>
        <v/>
      </c>
      <c r="BP26" s="12" t="str">
        <f t="shared" si="58"/>
        <v/>
      </c>
      <c r="BQ26" s="12" t="str">
        <f t="shared" si="58"/>
        <v/>
      </c>
      <c r="BR26" s="12" t="str">
        <f t="shared" si="58"/>
        <v/>
      </c>
      <c r="BS26" s="12" t="str">
        <f t="shared" si="58"/>
        <v/>
      </c>
      <c r="BT26" s="12" t="str">
        <f t="shared" si="58"/>
        <v/>
      </c>
      <c r="BU26" s="12" t="str">
        <f t="shared" si="58"/>
        <v/>
      </c>
      <c r="BV26" s="12" t="str">
        <f t="shared" si="58"/>
        <v/>
      </c>
      <c r="BW26" s="12" t="str">
        <f t="shared" si="58"/>
        <v/>
      </c>
      <c r="BX26" s="12" t="str">
        <f t="shared" si="59"/>
        <v/>
      </c>
      <c r="BY26" s="12" t="str">
        <f t="shared" si="59"/>
        <v/>
      </c>
      <c r="BZ26" s="12" t="str">
        <f t="shared" si="59"/>
        <v/>
      </c>
      <c r="CA26" s="12" t="str">
        <f t="shared" si="59"/>
        <v/>
      </c>
      <c r="CB26" s="12" t="str">
        <f t="shared" si="59"/>
        <v/>
      </c>
      <c r="CC26" s="12" t="str">
        <f t="shared" si="59"/>
        <v/>
      </c>
      <c r="CD26" s="12" t="str">
        <f t="shared" si="59"/>
        <v/>
      </c>
      <c r="CE26" s="12" t="str">
        <f t="shared" si="59"/>
        <v/>
      </c>
      <c r="CF26" s="12" t="str">
        <f t="shared" si="59"/>
        <v/>
      </c>
      <c r="CG26" s="12" t="str">
        <f t="shared" si="59"/>
        <v/>
      </c>
      <c r="CH26" s="12" t="str">
        <f t="shared" si="60"/>
        <v/>
      </c>
      <c r="CI26" s="12" t="str">
        <f t="shared" si="60"/>
        <v/>
      </c>
      <c r="CJ26" s="12" t="str">
        <f t="shared" si="60"/>
        <v/>
      </c>
      <c r="CK26" s="12" t="str">
        <f t="shared" si="60"/>
        <v/>
      </c>
      <c r="CL26" s="12">
        <f t="shared" si="60"/>
        <v>1</v>
      </c>
      <c r="CM26" s="12">
        <f t="shared" si="60"/>
        <v>1</v>
      </c>
      <c r="CN26" s="12" t="str">
        <f t="shared" si="60"/>
        <v/>
      </c>
      <c r="CO26" s="12" t="str">
        <f t="shared" si="60"/>
        <v/>
      </c>
      <c r="CP26" s="12" t="str">
        <f t="shared" si="60"/>
        <v/>
      </c>
      <c r="CQ26" s="12" t="str">
        <f t="shared" si="60"/>
        <v/>
      </c>
      <c r="CR26" s="12" t="str">
        <f t="shared" si="60"/>
        <v/>
      </c>
      <c r="CS26" s="12" t="str">
        <f t="shared" si="60"/>
        <v/>
      </c>
      <c r="CT26" s="12" t="str">
        <f t="shared" si="60"/>
        <v/>
      </c>
      <c r="CU26" s="12" t="str">
        <f t="shared" si="60"/>
        <v/>
      </c>
      <c r="CV26" s="12" t="str">
        <f t="shared" si="61"/>
        <v/>
      </c>
      <c r="CW26" s="12" t="str">
        <f t="shared" si="61"/>
        <v/>
      </c>
      <c r="CX26" s="12" t="str">
        <f t="shared" si="61"/>
        <v/>
      </c>
      <c r="CY26" s="12" t="str">
        <f t="shared" si="61"/>
        <v/>
      </c>
      <c r="CZ26" s="12" t="str">
        <f t="shared" si="61"/>
        <v/>
      </c>
      <c r="DA26" s="12" t="str">
        <f t="shared" si="61"/>
        <v/>
      </c>
      <c r="DB26" s="12" t="str">
        <f t="shared" si="61"/>
        <v/>
      </c>
      <c r="DC26" s="12" t="str">
        <f t="shared" si="61"/>
        <v/>
      </c>
      <c r="DD26" s="12" t="str">
        <f t="shared" si="61"/>
        <v/>
      </c>
      <c r="DE26" s="12" t="str">
        <f t="shared" si="61"/>
        <v/>
      </c>
      <c r="DF26" s="12" t="str">
        <f t="shared" si="61"/>
        <v/>
      </c>
      <c r="DG26" s="12" t="str">
        <f t="shared" si="62"/>
        <v/>
      </c>
      <c r="DH26" s="12" t="str">
        <f t="shared" si="62"/>
        <v/>
      </c>
      <c r="DI26" s="12" t="str">
        <f t="shared" si="62"/>
        <v/>
      </c>
      <c r="DJ26" s="12" t="str">
        <f t="shared" si="62"/>
        <v/>
      </c>
      <c r="DK26" s="12" t="str">
        <f t="shared" si="62"/>
        <v/>
      </c>
      <c r="DL26" s="12" t="str">
        <f t="shared" si="62"/>
        <v/>
      </c>
      <c r="DM26" s="12" t="str">
        <f t="shared" si="62"/>
        <v/>
      </c>
      <c r="DN26" s="12" t="str">
        <f t="shared" si="62"/>
        <v/>
      </c>
      <c r="DO26" s="12" t="str">
        <f t="shared" si="62"/>
        <v/>
      </c>
      <c r="DP26" s="12" t="str">
        <f t="shared" si="62"/>
        <v/>
      </c>
      <c r="DQ26" s="12" t="str">
        <f t="shared" si="62"/>
        <v/>
      </c>
      <c r="DR26" s="12" t="str">
        <f t="shared" si="62"/>
        <v/>
      </c>
      <c r="DS26" s="12" t="str">
        <f t="shared" si="62"/>
        <v/>
      </c>
      <c r="DT26" s="12" t="str">
        <f t="shared" si="62"/>
        <v/>
      </c>
      <c r="DU26" s="12" t="str">
        <f t="shared" si="62"/>
        <v/>
      </c>
      <c r="DV26" s="12" t="str">
        <f t="shared" si="62"/>
        <v/>
      </c>
      <c r="DW26" s="12" t="str">
        <f t="shared" si="62"/>
        <v/>
      </c>
      <c r="DX26" s="12" t="str">
        <f t="shared" si="62"/>
        <v/>
      </c>
      <c r="DY26" s="12" t="str">
        <f t="shared" si="62"/>
        <v/>
      </c>
      <c r="DZ26" s="12" t="str">
        <f t="shared" si="62"/>
        <v/>
      </c>
      <c r="EA26" s="12" t="str">
        <f t="shared" si="62"/>
        <v/>
      </c>
      <c r="EB26" s="12" t="str">
        <f t="shared" si="62"/>
        <v/>
      </c>
      <c r="EC26" s="12" t="str">
        <f t="shared" si="62"/>
        <v/>
      </c>
      <c r="ED26" s="12" t="str">
        <f t="shared" si="62"/>
        <v/>
      </c>
      <c r="EE26" s="12" t="str">
        <f t="shared" si="62"/>
        <v/>
      </c>
      <c r="EF26" s="12" t="str">
        <f t="shared" si="62"/>
        <v/>
      </c>
      <c r="EG26" s="12" t="str">
        <f t="shared" si="62"/>
        <v/>
      </c>
      <c r="EH26" s="12" t="str">
        <f t="shared" si="62"/>
        <v/>
      </c>
      <c r="EI26" s="12" t="str">
        <f t="shared" si="62"/>
        <v/>
      </c>
      <c r="EJ26" s="12" t="str">
        <f t="shared" si="63"/>
        <v/>
      </c>
      <c r="EK26" s="12" t="str">
        <f t="shared" si="63"/>
        <v/>
      </c>
      <c r="EL26" s="12" t="str">
        <f t="shared" si="63"/>
        <v/>
      </c>
      <c r="EM26" s="12" t="str">
        <f t="shared" si="63"/>
        <v/>
      </c>
      <c r="EN26" s="12" t="str">
        <f t="shared" si="63"/>
        <v/>
      </c>
      <c r="EO26" s="12" t="str">
        <f t="shared" si="63"/>
        <v/>
      </c>
      <c r="EP26" s="12" t="str">
        <f t="shared" si="63"/>
        <v/>
      </c>
      <c r="EQ26" s="12" t="str">
        <f t="shared" si="63"/>
        <v/>
      </c>
      <c r="ER26" s="12" t="str">
        <f t="shared" si="63"/>
        <v/>
      </c>
      <c r="ES26" s="12" t="str">
        <f t="shared" si="63"/>
        <v/>
      </c>
      <c r="ET26" s="12" t="str">
        <f t="shared" si="63"/>
        <v/>
      </c>
      <c r="EU26" s="12" t="str">
        <f t="shared" si="63"/>
        <v/>
      </c>
    </row>
    <row r="27" spans="1:151" ht="18" customHeight="1" x14ac:dyDescent="0.2">
      <c r="A27" s="7" t="str">
        <f t="shared" si="29"/>
        <v>U13G 200m Final</v>
      </c>
      <c r="B27" s="141" t="str">
        <f>'U13-U17-U20 Champs Timescale'!B28</f>
        <v>T06-3</v>
      </c>
      <c r="C27" s="142">
        <f>'U13-U17-U20 Champs Timescale'!C28</f>
        <v>0</v>
      </c>
      <c r="D27" s="151">
        <f>'U13-U17-U20 Champs Timescale'!D28</f>
        <v>1.3888888888888888E-2</v>
      </c>
      <c r="E27" s="144">
        <f>'U13-U17-U20 Champs Timescale'!E28</f>
        <v>0.65972222222222177</v>
      </c>
      <c r="F27" s="145">
        <f>'U13-U17-U20 Champs Timescale'!F28</f>
        <v>0.67361111111111061</v>
      </c>
      <c r="G27" s="195">
        <f>'U13-U17-U20 Champs Timescale'!G28</f>
        <v>0.67708333333333282</v>
      </c>
      <c r="H27" s="153" t="str">
        <f>'U13-U17-U20 Champs Timescale'!K28</f>
        <v>200m</v>
      </c>
      <c r="I27" s="153" t="str">
        <f>'U13-U17-U20 Champs Timescale'!L28</f>
        <v>Final</v>
      </c>
      <c r="J27" s="149" t="str">
        <f>'U13-U17-U20 Champs Timescale'!H28</f>
        <v>U13G</v>
      </c>
      <c r="K27" s="147">
        <f>'U13-U17-U20 Champs Timescale'!I28</f>
        <v>4</v>
      </c>
      <c r="L27" s="152" t="str">
        <f>'U13-U17-U20 Champs Timescale'!J28</f>
        <v>1</v>
      </c>
      <c r="M27" s="149">
        <v>31</v>
      </c>
      <c r="N27" s="146">
        <f t="shared" si="4"/>
        <v>3.472222222222222E-3</v>
      </c>
      <c r="O27" s="146">
        <f t="shared" si="30"/>
        <v>0.65972222222222177</v>
      </c>
      <c r="Q27" s="183">
        <f t="shared" si="31"/>
        <v>0.68055555555555503</v>
      </c>
      <c r="R27" s="13" t="str">
        <f t="shared" si="48"/>
        <v>U17M 800m Heats</v>
      </c>
      <c r="S27" s="69">
        <v>1</v>
      </c>
      <c r="T27" s="78" t="s">
        <v>108</v>
      </c>
      <c r="U27" s="82">
        <f t="shared" si="49"/>
        <v>1.3888888888888888E-2</v>
      </c>
      <c r="V27" s="64">
        <f t="shared" si="50"/>
        <v>0.5</v>
      </c>
      <c r="W27" s="63">
        <f t="shared" si="51"/>
        <v>0.50694444444444442</v>
      </c>
      <c r="X27" s="11">
        <f t="shared" si="52"/>
        <v>1</v>
      </c>
      <c r="Y27" s="42">
        <f t="shared" si="53"/>
        <v>8</v>
      </c>
      <c r="Z27" s="26" t="str">
        <f t="shared" si="54"/>
        <v/>
      </c>
      <c r="AA27" s="12" t="str">
        <f t="shared" si="54"/>
        <v/>
      </c>
      <c r="AB27" s="12" t="str">
        <f t="shared" si="54"/>
        <v/>
      </c>
      <c r="AC27" s="12" t="str">
        <f t="shared" si="54"/>
        <v/>
      </c>
      <c r="AD27" s="12" t="str">
        <f t="shared" si="54"/>
        <v/>
      </c>
      <c r="AE27" s="12" t="str">
        <f t="shared" si="54"/>
        <v/>
      </c>
      <c r="AF27" s="12" t="str">
        <f t="shared" si="54"/>
        <v/>
      </c>
      <c r="AG27" s="12" t="str">
        <f t="shared" si="54"/>
        <v/>
      </c>
      <c r="AH27" s="12" t="str">
        <f t="shared" si="54"/>
        <v/>
      </c>
      <c r="AI27" s="12" t="str">
        <f t="shared" si="54"/>
        <v/>
      </c>
      <c r="AJ27" s="12" t="str">
        <f t="shared" si="55"/>
        <v/>
      </c>
      <c r="AK27" s="12" t="str">
        <f t="shared" si="55"/>
        <v/>
      </c>
      <c r="AL27" s="12" t="str">
        <f t="shared" si="55"/>
        <v/>
      </c>
      <c r="AM27" s="12" t="str">
        <f t="shared" si="55"/>
        <v/>
      </c>
      <c r="AN27" s="12" t="str">
        <f t="shared" si="55"/>
        <v/>
      </c>
      <c r="AO27" s="12" t="str">
        <f t="shared" si="55"/>
        <v/>
      </c>
      <c r="AP27" s="12" t="str">
        <f t="shared" si="55"/>
        <v/>
      </c>
      <c r="AQ27" s="12">
        <f t="shared" si="55"/>
        <v>1</v>
      </c>
      <c r="AR27" s="12">
        <f t="shared" si="55"/>
        <v>1</v>
      </c>
      <c r="AS27" s="12">
        <f t="shared" si="55"/>
        <v>1</v>
      </c>
      <c r="AT27" s="12" t="str">
        <f t="shared" si="56"/>
        <v/>
      </c>
      <c r="AU27" s="12" t="str">
        <f t="shared" si="56"/>
        <v/>
      </c>
      <c r="AV27" s="12" t="str">
        <f t="shared" si="56"/>
        <v/>
      </c>
      <c r="AW27" s="12" t="str">
        <f t="shared" si="56"/>
        <v/>
      </c>
      <c r="AX27" s="12" t="str">
        <f t="shared" si="56"/>
        <v/>
      </c>
      <c r="AY27" s="12" t="str">
        <f t="shared" si="56"/>
        <v/>
      </c>
      <c r="AZ27" s="12" t="str">
        <f t="shared" si="56"/>
        <v/>
      </c>
      <c r="BA27" s="12" t="str">
        <f t="shared" si="56"/>
        <v/>
      </c>
      <c r="BB27" s="12" t="str">
        <f t="shared" si="56"/>
        <v/>
      </c>
      <c r="BC27" s="12" t="str">
        <f t="shared" si="56"/>
        <v/>
      </c>
      <c r="BD27" s="12" t="str">
        <f t="shared" si="57"/>
        <v/>
      </c>
      <c r="BE27" s="12" t="str">
        <f t="shared" si="57"/>
        <v/>
      </c>
      <c r="BF27" s="12" t="str">
        <f t="shared" si="57"/>
        <v/>
      </c>
      <c r="BG27" s="12" t="str">
        <f t="shared" si="57"/>
        <v/>
      </c>
      <c r="BH27" s="12" t="str">
        <f t="shared" si="57"/>
        <v/>
      </c>
      <c r="BI27" s="12" t="str">
        <f t="shared" si="57"/>
        <v/>
      </c>
      <c r="BJ27" s="12" t="str">
        <f t="shared" si="57"/>
        <v/>
      </c>
      <c r="BK27" s="12" t="str">
        <f t="shared" si="57"/>
        <v/>
      </c>
      <c r="BL27" s="12" t="str">
        <f t="shared" si="57"/>
        <v/>
      </c>
      <c r="BM27" s="12" t="str">
        <f t="shared" si="57"/>
        <v/>
      </c>
      <c r="BN27" s="12" t="str">
        <f t="shared" si="58"/>
        <v/>
      </c>
      <c r="BO27" s="12" t="str">
        <f t="shared" si="58"/>
        <v/>
      </c>
      <c r="BP27" s="12" t="str">
        <f t="shared" si="58"/>
        <v/>
      </c>
      <c r="BQ27" s="12" t="str">
        <f t="shared" si="58"/>
        <v/>
      </c>
      <c r="BR27" s="12" t="str">
        <f t="shared" si="58"/>
        <v/>
      </c>
      <c r="BS27" s="12" t="str">
        <f t="shared" si="58"/>
        <v/>
      </c>
      <c r="BT27" s="12" t="str">
        <f t="shared" si="58"/>
        <v/>
      </c>
      <c r="BU27" s="12" t="str">
        <f t="shared" si="58"/>
        <v/>
      </c>
      <c r="BV27" s="12" t="str">
        <f t="shared" si="58"/>
        <v/>
      </c>
      <c r="BW27" s="12" t="str">
        <f t="shared" si="58"/>
        <v/>
      </c>
      <c r="BX27" s="12" t="str">
        <f t="shared" si="59"/>
        <v/>
      </c>
      <c r="BY27" s="12" t="str">
        <f t="shared" si="59"/>
        <v/>
      </c>
      <c r="BZ27" s="12" t="str">
        <f t="shared" si="59"/>
        <v/>
      </c>
      <c r="CA27" s="12" t="str">
        <f t="shared" si="59"/>
        <v/>
      </c>
      <c r="CB27" s="12" t="str">
        <f t="shared" si="59"/>
        <v/>
      </c>
      <c r="CC27" s="12" t="str">
        <f t="shared" si="59"/>
        <v/>
      </c>
      <c r="CD27" s="12" t="str">
        <f t="shared" si="59"/>
        <v/>
      </c>
      <c r="CE27" s="12" t="str">
        <f t="shared" si="59"/>
        <v/>
      </c>
      <c r="CF27" s="12" t="str">
        <f t="shared" si="59"/>
        <v/>
      </c>
      <c r="CG27" s="12" t="str">
        <f t="shared" si="59"/>
        <v/>
      </c>
      <c r="CH27" s="12" t="str">
        <f t="shared" si="60"/>
        <v/>
      </c>
      <c r="CI27" s="12" t="str">
        <f t="shared" si="60"/>
        <v/>
      </c>
      <c r="CJ27" s="12" t="str">
        <f t="shared" si="60"/>
        <v/>
      </c>
      <c r="CK27" s="12" t="str">
        <f t="shared" si="60"/>
        <v/>
      </c>
      <c r="CL27" s="12" t="str">
        <f t="shared" si="60"/>
        <v/>
      </c>
      <c r="CM27" s="12" t="str">
        <f t="shared" si="60"/>
        <v/>
      </c>
      <c r="CN27" s="12" t="str">
        <f t="shared" si="60"/>
        <v/>
      </c>
      <c r="CO27" s="12" t="str">
        <f t="shared" si="60"/>
        <v/>
      </c>
      <c r="CP27" s="12" t="str">
        <f t="shared" si="60"/>
        <v/>
      </c>
      <c r="CQ27" s="12" t="str">
        <f t="shared" si="60"/>
        <v/>
      </c>
      <c r="CR27" s="12" t="str">
        <f t="shared" si="60"/>
        <v/>
      </c>
      <c r="CS27" s="12" t="str">
        <f t="shared" si="60"/>
        <v/>
      </c>
      <c r="CT27" s="12" t="str">
        <f t="shared" si="60"/>
        <v/>
      </c>
      <c r="CU27" s="12" t="str">
        <f t="shared" si="60"/>
        <v/>
      </c>
      <c r="CV27" s="12" t="str">
        <f t="shared" si="61"/>
        <v/>
      </c>
      <c r="CW27" s="12" t="str">
        <f t="shared" si="61"/>
        <v/>
      </c>
      <c r="CX27" s="12" t="str">
        <f t="shared" si="61"/>
        <v/>
      </c>
      <c r="CY27" s="12" t="str">
        <f t="shared" si="61"/>
        <v/>
      </c>
      <c r="CZ27" s="12" t="str">
        <f t="shared" si="61"/>
        <v/>
      </c>
      <c r="DA27" s="12" t="str">
        <f t="shared" si="61"/>
        <v/>
      </c>
      <c r="DB27" s="12" t="str">
        <f t="shared" si="61"/>
        <v/>
      </c>
      <c r="DC27" s="12" t="str">
        <f t="shared" si="61"/>
        <v/>
      </c>
      <c r="DD27" s="12" t="str">
        <f t="shared" si="61"/>
        <v/>
      </c>
      <c r="DE27" s="12" t="str">
        <f t="shared" si="61"/>
        <v/>
      </c>
      <c r="DF27" s="12" t="str">
        <f t="shared" si="61"/>
        <v/>
      </c>
      <c r="DG27" s="12" t="str">
        <f t="shared" si="62"/>
        <v/>
      </c>
      <c r="DH27" s="12" t="str">
        <f t="shared" si="62"/>
        <v/>
      </c>
      <c r="DI27" s="12" t="str">
        <f t="shared" si="62"/>
        <v/>
      </c>
      <c r="DJ27" s="12" t="str">
        <f t="shared" si="62"/>
        <v/>
      </c>
      <c r="DK27" s="12" t="str">
        <f t="shared" si="62"/>
        <v/>
      </c>
      <c r="DL27" s="12" t="str">
        <f t="shared" si="62"/>
        <v/>
      </c>
      <c r="DM27" s="12" t="str">
        <f t="shared" si="62"/>
        <v/>
      </c>
      <c r="DN27" s="12" t="str">
        <f t="shared" si="62"/>
        <v/>
      </c>
      <c r="DO27" s="12" t="str">
        <f t="shared" si="62"/>
        <v/>
      </c>
      <c r="DP27" s="12" t="str">
        <f t="shared" si="62"/>
        <v/>
      </c>
      <c r="DQ27" s="12" t="str">
        <f t="shared" si="62"/>
        <v/>
      </c>
      <c r="DR27" s="12" t="str">
        <f t="shared" si="62"/>
        <v/>
      </c>
      <c r="DS27" s="12" t="str">
        <f t="shared" si="62"/>
        <v/>
      </c>
      <c r="DT27" s="12" t="str">
        <f t="shared" si="62"/>
        <v/>
      </c>
      <c r="DU27" s="12" t="str">
        <f t="shared" si="62"/>
        <v/>
      </c>
      <c r="DV27" s="12" t="str">
        <f t="shared" si="62"/>
        <v/>
      </c>
      <c r="DW27" s="12" t="str">
        <f t="shared" si="62"/>
        <v/>
      </c>
      <c r="DX27" s="12" t="str">
        <f t="shared" si="62"/>
        <v/>
      </c>
      <c r="DY27" s="12" t="str">
        <f t="shared" si="62"/>
        <v/>
      </c>
      <c r="DZ27" s="12" t="str">
        <f t="shared" si="62"/>
        <v/>
      </c>
      <c r="EA27" s="12" t="str">
        <f t="shared" si="62"/>
        <v/>
      </c>
      <c r="EB27" s="12" t="str">
        <f t="shared" si="62"/>
        <v/>
      </c>
      <c r="EC27" s="12" t="str">
        <f t="shared" si="62"/>
        <v/>
      </c>
      <c r="ED27" s="12" t="str">
        <f t="shared" si="62"/>
        <v/>
      </c>
      <c r="EE27" s="12" t="str">
        <f t="shared" si="62"/>
        <v/>
      </c>
      <c r="EF27" s="12" t="str">
        <f t="shared" si="62"/>
        <v/>
      </c>
      <c r="EG27" s="12" t="str">
        <f t="shared" si="62"/>
        <v/>
      </c>
      <c r="EH27" s="12" t="str">
        <f t="shared" si="62"/>
        <v/>
      </c>
      <c r="EI27" s="12" t="str">
        <f t="shared" si="62"/>
        <v/>
      </c>
      <c r="EJ27" s="12" t="str">
        <f t="shared" si="63"/>
        <v/>
      </c>
      <c r="EK27" s="12" t="str">
        <f t="shared" si="63"/>
        <v/>
      </c>
      <c r="EL27" s="12" t="str">
        <f t="shared" si="63"/>
        <v/>
      </c>
      <c r="EM27" s="12" t="str">
        <f t="shared" si="63"/>
        <v/>
      </c>
      <c r="EN27" s="12" t="str">
        <f t="shared" si="63"/>
        <v/>
      </c>
      <c r="EO27" s="12" t="str">
        <f t="shared" si="63"/>
        <v/>
      </c>
      <c r="EP27" s="12" t="str">
        <f t="shared" si="63"/>
        <v/>
      </c>
      <c r="EQ27" s="12" t="str">
        <f t="shared" si="63"/>
        <v/>
      </c>
      <c r="ER27" s="12" t="str">
        <f t="shared" si="63"/>
        <v/>
      </c>
      <c r="ES27" s="12" t="str">
        <f t="shared" si="63"/>
        <v/>
      </c>
      <c r="ET27" s="12" t="str">
        <f t="shared" si="63"/>
        <v/>
      </c>
      <c r="EU27" s="12" t="str">
        <f t="shared" si="63"/>
        <v/>
      </c>
    </row>
    <row r="28" spans="1:151" ht="18" customHeight="1" x14ac:dyDescent="0.2">
      <c r="R28" s="13" t="str">
        <f t="shared" si="48"/>
        <v>U17M 800m Final</v>
      </c>
      <c r="S28" s="69">
        <v>1</v>
      </c>
      <c r="T28" s="78" t="s">
        <v>98</v>
      </c>
      <c r="U28" s="82">
        <f t="shared" si="49"/>
        <v>1.3888888888888888E-2</v>
      </c>
      <c r="V28" s="64">
        <f t="shared" si="50"/>
        <v>0.64930555555555514</v>
      </c>
      <c r="W28" s="63">
        <f t="shared" si="51"/>
        <v>0.65277777777777735</v>
      </c>
      <c r="X28" s="11">
        <f t="shared" si="52"/>
        <v>1</v>
      </c>
      <c r="Y28" s="42">
        <f t="shared" si="53"/>
        <v>6</v>
      </c>
      <c r="Z28" s="26" t="str">
        <f t="shared" si="54"/>
        <v/>
      </c>
      <c r="AA28" s="12" t="str">
        <f t="shared" si="54"/>
        <v/>
      </c>
      <c r="AB28" s="12" t="str">
        <f t="shared" si="54"/>
        <v/>
      </c>
      <c r="AC28" s="12" t="str">
        <f t="shared" si="54"/>
        <v/>
      </c>
      <c r="AD28" s="12" t="str">
        <f t="shared" si="54"/>
        <v/>
      </c>
      <c r="AE28" s="12" t="str">
        <f t="shared" si="54"/>
        <v/>
      </c>
      <c r="AF28" s="12" t="str">
        <f t="shared" si="54"/>
        <v/>
      </c>
      <c r="AG28" s="12" t="str">
        <f t="shared" si="54"/>
        <v/>
      </c>
      <c r="AH28" s="12" t="str">
        <f t="shared" si="54"/>
        <v/>
      </c>
      <c r="AI28" s="12" t="str">
        <f t="shared" si="54"/>
        <v/>
      </c>
      <c r="AJ28" s="12" t="str">
        <f t="shared" si="55"/>
        <v/>
      </c>
      <c r="AK28" s="12" t="str">
        <f t="shared" si="55"/>
        <v/>
      </c>
      <c r="AL28" s="12" t="str">
        <f t="shared" si="55"/>
        <v/>
      </c>
      <c r="AM28" s="12" t="str">
        <f t="shared" si="55"/>
        <v/>
      </c>
      <c r="AN28" s="12" t="str">
        <f t="shared" si="55"/>
        <v/>
      </c>
      <c r="AO28" s="12" t="str">
        <f t="shared" si="55"/>
        <v/>
      </c>
      <c r="AP28" s="12" t="str">
        <f t="shared" si="55"/>
        <v/>
      </c>
      <c r="AQ28" s="12" t="str">
        <f t="shared" si="55"/>
        <v/>
      </c>
      <c r="AR28" s="12" t="str">
        <f t="shared" si="55"/>
        <v/>
      </c>
      <c r="AS28" s="12" t="str">
        <f t="shared" si="55"/>
        <v/>
      </c>
      <c r="AT28" s="12" t="str">
        <f t="shared" si="56"/>
        <v/>
      </c>
      <c r="AU28" s="12" t="str">
        <f t="shared" si="56"/>
        <v/>
      </c>
      <c r="AV28" s="12" t="str">
        <f t="shared" si="56"/>
        <v/>
      </c>
      <c r="AW28" s="12" t="str">
        <f t="shared" si="56"/>
        <v/>
      </c>
      <c r="AX28" s="12" t="str">
        <f t="shared" si="56"/>
        <v/>
      </c>
      <c r="AY28" s="12" t="str">
        <f t="shared" si="56"/>
        <v/>
      </c>
      <c r="AZ28" s="12" t="str">
        <f t="shared" si="56"/>
        <v/>
      </c>
      <c r="BA28" s="12" t="str">
        <f t="shared" si="56"/>
        <v/>
      </c>
      <c r="BB28" s="12" t="str">
        <f t="shared" si="56"/>
        <v/>
      </c>
      <c r="BC28" s="12" t="str">
        <f t="shared" si="56"/>
        <v/>
      </c>
      <c r="BD28" s="12" t="str">
        <f t="shared" si="57"/>
        <v/>
      </c>
      <c r="BE28" s="12" t="str">
        <f t="shared" si="57"/>
        <v/>
      </c>
      <c r="BF28" s="12" t="str">
        <f t="shared" si="57"/>
        <v/>
      </c>
      <c r="BG28" s="12" t="str">
        <f t="shared" si="57"/>
        <v/>
      </c>
      <c r="BH28" s="12" t="str">
        <f t="shared" si="57"/>
        <v/>
      </c>
      <c r="BI28" s="12" t="str">
        <f t="shared" si="57"/>
        <v/>
      </c>
      <c r="BJ28" s="12" t="str">
        <f t="shared" si="57"/>
        <v/>
      </c>
      <c r="BK28" s="12" t="str">
        <f t="shared" si="57"/>
        <v/>
      </c>
      <c r="BL28" s="12" t="str">
        <f t="shared" si="57"/>
        <v/>
      </c>
      <c r="BM28" s="12" t="str">
        <f t="shared" si="57"/>
        <v/>
      </c>
      <c r="BN28" s="12" t="str">
        <f t="shared" si="58"/>
        <v/>
      </c>
      <c r="BO28" s="12" t="str">
        <f t="shared" si="58"/>
        <v/>
      </c>
      <c r="BP28" s="12" t="str">
        <f t="shared" si="58"/>
        <v/>
      </c>
      <c r="BQ28" s="12" t="str">
        <f t="shared" si="58"/>
        <v/>
      </c>
      <c r="BR28" s="12" t="str">
        <f t="shared" si="58"/>
        <v/>
      </c>
      <c r="BS28" s="12" t="str">
        <f t="shared" si="58"/>
        <v/>
      </c>
      <c r="BT28" s="12" t="str">
        <f t="shared" si="58"/>
        <v/>
      </c>
      <c r="BU28" s="12" t="str">
        <f t="shared" si="58"/>
        <v/>
      </c>
      <c r="BV28" s="12" t="str">
        <f t="shared" si="58"/>
        <v/>
      </c>
      <c r="BW28" s="12" t="str">
        <f t="shared" si="58"/>
        <v/>
      </c>
      <c r="BX28" s="12" t="str">
        <f t="shared" si="59"/>
        <v/>
      </c>
      <c r="BY28" s="12" t="str">
        <f t="shared" si="59"/>
        <v/>
      </c>
      <c r="BZ28" s="12" t="str">
        <f t="shared" si="59"/>
        <v/>
      </c>
      <c r="CA28" s="12" t="str">
        <f t="shared" si="59"/>
        <v/>
      </c>
      <c r="CB28" s="12" t="str">
        <f t="shared" si="59"/>
        <v/>
      </c>
      <c r="CC28" s="12" t="str">
        <f t="shared" si="59"/>
        <v/>
      </c>
      <c r="CD28" s="12" t="str">
        <f t="shared" si="59"/>
        <v/>
      </c>
      <c r="CE28" s="12" t="str">
        <f t="shared" si="59"/>
        <v/>
      </c>
      <c r="CF28" s="12" t="str">
        <f t="shared" si="59"/>
        <v/>
      </c>
      <c r="CG28" s="12" t="str">
        <f t="shared" si="59"/>
        <v/>
      </c>
      <c r="CH28" s="12">
        <f t="shared" si="60"/>
        <v>1</v>
      </c>
      <c r="CI28" s="12">
        <f t="shared" si="60"/>
        <v>1</v>
      </c>
      <c r="CJ28" s="12" t="str">
        <f t="shared" si="60"/>
        <v/>
      </c>
      <c r="CK28" s="12" t="str">
        <f t="shared" si="60"/>
        <v/>
      </c>
      <c r="CL28" s="12" t="str">
        <f t="shared" si="60"/>
        <v/>
      </c>
      <c r="CM28" s="12" t="str">
        <f t="shared" si="60"/>
        <v/>
      </c>
      <c r="CN28" s="12" t="str">
        <f t="shared" si="60"/>
        <v/>
      </c>
      <c r="CO28" s="12" t="str">
        <f t="shared" si="60"/>
        <v/>
      </c>
      <c r="CP28" s="12" t="str">
        <f t="shared" si="60"/>
        <v/>
      </c>
      <c r="CQ28" s="12" t="str">
        <f t="shared" si="60"/>
        <v/>
      </c>
      <c r="CR28" s="12" t="str">
        <f t="shared" si="60"/>
        <v/>
      </c>
      <c r="CS28" s="12" t="str">
        <f t="shared" si="60"/>
        <v/>
      </c>
      <c r="CT28" s="12" t="str">
        <f t="shared" si="60"/>
        <v/>
      </c>
      <c r="CU28" s="12" t="str">
        <f t="shared" si="60"/>
        <v/>
      </c>
      <c r="CV28" s="12" t="str">
        <f t="shared" si="61"/>
        <v/>
      </c>
      <c r="CW28" s="12" t="str">
        <f t="shared" si="61"/>
        <v/>
      </c>
      <c r="CX28" s="12" t="str">
        <f t="shared" si="61"/>
        <v/>
      </c>
      <c r="CY28" s="12" t="str">
        <f t="shared" si="61"/>
        <v/>
      </c>
      <c r="CZ28" s="12" t="str">
        <f t="shared" si="61"/>
        <v/>
      </c>
      <c r="DA28" s="12" t="str">
        <f t="shared" si="61"/>
        <v/>
      </c>
      <c r="DB28" s="12" t="str">
        <f t="shared" si="61"/>
        <v/>
      </c>
      <c r="DC28" s="12" t="str">
        <f t="shared" si="61"/>
        <v/>
      </c>
      <c r="DD28" s="12" t="str">
        <f t="shared" si="61"/>
        <v/>
      </c>
      <c r="DE28" s="12" t="str">
        <f t="shared" si="61"/>
        <v/>
      </c>
      <c r="DF28" s="12" t="str">
        <f t="shared" si="61"/>
        <v/>
      </c>
      <c r="DG28" s="12" t="str">
        <f t="shared" si="62"/>
        <v/>
      </c>
      <c r="DH28" s="12" t="str">
        <f t="shared" si="62"/>
        <v/>
      </c>
      <c r="DI28" s="12" t="str">
        <f t="shared" si="62"/>
        <v/>
      </c>
      <c r="DJ28" s="12" t="str">
        <f t="shared" si="62"/>
        <v/>
      </c>
      <c r="DK28" s="12" t="str">
        <f t="shared" si="62"/>
        <v/>
      </c>
      <c r="DL28" s="12" t="str">
        <f t="shared" si="62"/>
        <v/>
      </c>
      <c r="DM28" s="12" t="str">
        <f t="shared" si="62"/>
        <v/>
      </c>
      <c r="DN28" s="12" t="str">
        <f t="shared" si="62"/>
        <v/>
      </c>
      <c r="DO28" s="12" t="str">
        <f t="shared" si="62"/>
        <v/>
      </c>
      <c r="DP28" s="12" t="str">
        <f t="shared" si="62"/>
        <v/>
      </c>
      <c r="DQ28" s="12" t="str">
        <f t="shared" si="62"/>
        <v/>
      </c>
      <c r="DR28" s="12" t="str">
        <f t="shared" si="62"/>
        <v/>
      </c>
      <c r="DS28" s="12" t="str">
        <f t="shared" si="62"/>
        <v/>
      </c>
      <c r="DT28" s="12" t="str">
        <f t="shared" si="62"/>
        <v/>
      </c>
      <c r="DU28" s="12" t="str">
        <f t="shared" si="62"/>
        <v/>
      </c>
      <c r="DV28" s="12" t="str">
        <f t="shared" si="62"/>
        <v/>
      </c>
      <c r="DW28" s="12" t="str">
        <f t="shared" si="62"/>
        <v/>
      </c>
      <c r="DX28" s="12" t="str">
        <f t="shared" si="62"/>
        <v/>
      </c>
      <c r="DY28" s="12" t="str">
        <f t="shared" si="62"/>
        <v/>
      </c>
      <c r="DZ28" s="12" t="str">
        <f t="shared" si="62"/>
        <v/>
      </c>
      <c r="EA28" s="12" t="str">
        <f t="shared" si="62"/>
        <v/>
      </c>
      <c r="EB28" s="12" t="str">
        <f t="shared" si="62"/>
        <v/>
      </c>
      <c r="EC28" s="12" t="str">
        <f t="shared" si="62"/>
        <v/>
      </c>
      <c r="ED28" s="12" t="str">
        <f t="shared" si="62"/>
        <v/>
      </c>
      <c r="EE28" s="12" t="str">
        <f t="shared" si="62"/>
        <v/>
      </c>
      <c r="EF28" s="12" t="str">
        <f t="shared" si="62"/>
        <v/>
      </c>
      <c r="EG28" s="12" t="str">
        <f t="shared" si="62"/>
        <v/>
      </c>
      <c r="EH28" s="12" t="str">
        <f t="shared" si="62"/>
        <v/>
      </c>
      <c r="EI28" s="12" t="str">
        <f t="shared" si="62"/>
        <v/>
      </c>
      <c r="EJ28" s="12" t="str">
        <f t="shared" si="63"/>
        <v/>
      </c>
      <c r="EK28" s="12" t="str">
        <f t="shared" si="63"/>
        <v/>
      </c>
      <c r="EL28" s="12" t="str">
        <f t="shared" si="63"/>
        <v/>
      </c>
      <c r="EM28" s="12" t="str">
        <f t="shared" si="63"/>
        <v/>
      </c>
      <c r="EN28" s="12" t="str">
        <f t="shared" si="63"/>
        <v/>
      </c>
      <c r="EO28" s="12" t="str">
        <f t="shared" si="63"/>
        <v/>
      </c>
      <c r="EP28" s="12" t="str">
        <f t="shared" si="63"/>
        <v/>
      </c>
      <c r="EQ28" s="12" t="str">
        <f t="shared" si="63"/>
        <v/>
      </c>
      <c r="ER28" s="12" t="str">
        <f t="shared" si="63"/>
        <v/>
      </c>
      <c r="ES28" s="12" t="str">
        <f t="shared" si="63"/>
        <v/>
      </c>
      <c r="ET28" s="12" t="str">
        <f t="shared" si="63"/>
        <v/>
      </c>
      <c r="EU28" s="12" t="str">
        <f t="shared" si="63"/>
        <v/>
      </c>
    </row>
    <row r="29" spans="1:151" ht="18" customHeight="1" x14ac:dyDescent="0.2">
      <c r="R29" s="13" t="str">
        <f t="shared" si="48"/>
        <v>U17M High Jump</v>
      </c>
      <c r="S29" s="69">
        <v>1</v>
      </c>
      <c r="T29" s="74" t="s">
        <v>85</v>
      </c>
      <c r="U29" s="82">
        <f t="shared" si="49"/>
        <v>1.7361111111111112E-2</v>
      </c>
      <c r="V29" s="64">
        <f t="shared" si="50"/>
        <v>0.63888888888888895</v>
      </c>
      <c r="W29" s="63">
        <f t="shared" si="51"/>
        <v>0.68888888888888899</v>
      </c>
      <c r="X29" s="11">
        <f t="shared" si="52"/>
        <v>1</v>
      </c>
      <c r="Y29" s="42">
        <f t="shared" si="53"/>
        <v>6</v>
      </c>
      <c r="Z29" s="26" t="str">
        <f t="shared" si="54"/>
        <v/>
      </c>
      <c r="AA29" s="12" t="str">
        <f t="shared" si="54"/>
        <v/>
      </c>
      <c r="AB29" s="12" t="str">
        <f t="shared" si="54"/>
        <v/>
      </c>
      <c r="AC29" s="12" t="str">
        <f t="shared" si="54"/>
        <v/>
      </c>
      <c r="AD29" s="12" t="str">
        <f t="shared" si="54"/>
        <v/>
      </c>
      <c r="AE29" s="12" t="str">
        <f t="shared" si="54"/>
        <v/>
      </c>
      <c r="AF29" s="12" t="str">
        <f t="shared" si="54"/>
        <v/>
      </c>
      <c r="AG29" s="12" t="str">
        <f t="shared" si="54"/>
        <v/>
      </c>
      <c r="AH29" s="12" t="str">
        <f t="shared" si="54"/>
        <v/>
      </c>
      <c r="AI29" s="12" t="str">
        <f t="shared" si="54"/>
        <v/>
      </c>
      <c r="AJ29" s="12" t="str">
        <f t="shared" si="55"/>
        <v/>
      </c>
      <c r="AK29" s="12" t="str">
        <f t="shared" si="55"/>
        <v/>
      </c>
      <c r="AL29" s="12" t="str">
        <f t="shared" si="55"/>
        <v/>
      </c>
      <c r="AM29" s="12" t="str">
        <f t="shared" si="55"/>
        <v/>
      </c>
      <c r="AN29" s="12" t="str">
        <f t="shared" si="55"/>
        <v/>
      </c>
      <c r="AO29" s="12" t="str">
        <f t="shared" si="55"/>
        <v/>
      </c>
      <c r="AP29" s="12" t="str">
        <f t="shared" si="55"/>
        <v/>
      </c>
      <c r="AQ29" s="12" t="str">
        <f t="shared" si="55"/>
        <v/>
      </c>
      <c r="AR29" s="12" t="str">
        <f t="shared" si="55"/>
        <v/>
      </c>
      <c r="AS29" s="12" t="str">
        <f t="shared" si="55"/>
        <v/>
      </c>
      <c r="AT29" s="12" t="str">
        <f t="shared" si="56"/>
        <v/>
      </c>
      <c r="AU29" s="12" t="str">
        <f t="shared" si="56"/>
        <v/>
      </c>
      <c r="AV29" s="12" t="str">
        <f t="shared" si="56"/>
        <v/>
      </c>
      <c r="AW29" s="12" t="str">
        <f t="shared" si="56"/>
        <v/>
      </c>
      <c r="AX29" s="12" t="str">
        <f t="shared" si="56"/>
        <v/>
      </c>
      <c r="AY29" s="12" t="str">
        <f t="shared" si="56"/>
        <v/>
      </c>
      <c r="AZ29" s="12" t="str">
        <f t="shared" si="56"/>
        <v/>
      </c>
      <c r="BA29" s="12" t="str">
        <f t="shared" si="56"/>
        <v/>
      </c>
      <c r="BB29" s="12" t="str">
        <f t="shared" si="56"/>
        <v/>
      </c>
      <c r="BC29" s="12" t="str">
        <f t="shared" si="56"/>
        <v/>
      </c>
      <c r="BD29" s="12" t="str">
        <f t="shared" si="57"/>
        <v/>
      </c>
      <c r="BE29" s="12" t="str">
        <f t="shared" si="57"/>
        <v/>
      </c>
      <c r="BF29" s="12" t="str">
        <f t="shared" si="57"/>
        <v/>
      </c>
      <c r="BG29" s="12" t="str">
        <f t="shared" si="57"/>
        <v/>
      </c>
      <c r="BH29" s="12" t="str">
        <f t="shared" si="57"/>
        <v/>
      </c>
      <c r="BI29" s="12" t="str">
        <f t="shared" si="57"/>
        <v/>
      </c>
      <c r="BJ29" s="12" t="str">
        <f t="shared" si="57"/>
        <v/>
      </c>
      <c r="BK29" s="12" t="str">
        <f t="shared" si="57"/>
        <v/>
      </c>
      <c r="BL29" s="12" t="str">
        <f t="shared" si="57"/>
        <v/>
      </c>
      <c r="BM29" s="12" t="str">
        <f t="shared" si="57"/>
        <v/>
      </c>
      <c r="BN29" s="12" t="str">
        <f t="shared" si="58"/>
        <v/>
      </c>
      <c r="BO29" s="12" t="str">
        <f t="shared" si="58"/>
        <v/>
      </c>
      <c r="BP29" s="12" t="str">
        <f t="shared" si="58"/>
        <v/>
      </c>
      <c r="BQ29" s="12" t="str">
        <f t="shared" si="58"/>
        <v/>
      </c>
      <c r="BR29" s="12" t="str">
        <f t="shared" si="58"/>
        <v/>
      </c>
      <c r="BS29" s="12" t="str">
        <f t="shared" si="58"/>
        <v/>
      </c>
      <c r="BT29" s="12" t="str">
        <f t="shared" si="58"/>
        <v/>
      </c>
      <c r="BU29" s="12" t="str">
        <f t="shared" si="58"/>
        <v/>
      </c>
      <c r="BV29" s="12" t="str">
        <f t="shared" si="58"/>
        <v/>
      </c>
      <c r="BW29" s="12" t="str">
        <f t="shared" si="58"/>
        <v/>
      </c>
      <c r="BX29" s="12" t="str">
        <f t="shared" si="59"/>
        <v/>
      </c>
      <c r="BY29" s="12" t="str">
        <f t="shared" si="59"/>
        <v/>
      </c>
      <c r="BZ29" s="12" t="str">
        <f t="shared" si="59"/>
        <v/>
      </c>
      <c r="CA29" s="12" t="str">
        <f t="shared" si="59"/>
        <v/>
      </c>
      <c r="CB29" s="12" t="str">
        <f t="shared" si="59"/>
        <v/>
      </c>
      <c r="CC29" s="12" t="str">
        <f t="shared" si="59"/>
        <v/>
      </c>
      <c r="CD29" s="12" t="str">
        <f t="shared" si="59"/>
        <v/>
      </c>
      <c r="CE29" s="12" t="str">
        <f t="shared" si="59"/>
        <v/>
      </c>
      <c r="CF29" s="12">
        <f t="shared" si="59"/>
        <v>1</v>
      </c>
      <c r="CG29" s="12">
        <f t="shared" si="59"/>
        <v>1</v>
      </c>
      <c r="CH29" s="12">
        <f t="shared" si="60"/>
        <v>1</v>
      </c>
      <c r="CI29" s="12">
        <f t="shared" si="60"/>
        <v>1</v>
      </c>
      <c r="CJ29" s="12">
        <f t="shared" si="60"/>
        <v>1</v>
      </c>
      <c r="CK29" s="12">
        <f t="shared" si="60"/>
        <v>1</v>
      </c>
      <c r="CL29" s="12">
        <f t="shared" si="60"/>
        <v>1</v>
      </c>
      <c r="CM29" s="12">
        <f t="shared" si="60"/>
        <v>1</v>
      </c>
      <c r="CN29" s="12">
        <f t="shared" si="60"/>
        <v>1</v>
      </c>
      <c r="CO29" s="12">
        <f t="shared" si="60"/>
        <v>1</v>
      </c>
      <c r="CP29" s="12">
        <f t="shared" si="60"/>
        <v>1</v>
      </c>
      <c r="CQ29" s="12">
        <f t="shared" si="60"/>
        <v>1</v>
      </c>
      <c r="CR29" s="12">
        <f t="shared" si="60"/>
        <v>1</v>
      </c>
      <c r="CS29" s="12">
        <f t="shared" si="60"/>
        <v>1</v>
      </c>
      <c r="CT29" s="12" t="str">
        <f t="shared" si="60"/>
        <v/>
      </c>
      <c r="CU29" s="12" t="str">
        <f t="shared" si="60"/>
        <v/>
      </c>
      <c r="CV29" s="12" t="str">
        <f t="shared" si="61"/>
        <v/>
      </c>
      <c r="CW29" s="12" t="str">
        <f t="shared" si="61"/>
        <v/>
      </c>
      <c r="CX29" s="12" t="str">
        <f t="shared" si="61"/>
        <v/>
      </c>
      <c r="CY29" s="12" t="str">
        <f t="shared" si="61"/>
        <v/>
      </c>
      <c r="CZ29" s="12" t="str">
        <f t="shared" si="61"/>
        <v/>
      </c>
      <c r="DA29" s="12" t="str">
        <f t="shared" si="61"/>
        <v/>
      </c>
      <c r="DB29" s="12" t="str">
        <f t="shared" si="61"/>
        <v/>
      </c>
      <c r="DC29" s="12" t="str">
        <f t="shared" si="61"/>
        <v/>
      </c>
      <c r="DD29" s="12" t="str">
        <f t="shared" si="61"/>
        <v/>
      </c>
      <c r="DE29" s="12" t="str">
        <f t="shared" si="61"/>
        <v/>
      </c>
      <c r="DF29" s="12" t="str">
        <f t="shared" si="61"/>
        <v/>
      </c>
      <c r="DG29" s="12" t="str">
        <f t="shared" si="62"/>
        <v/>
      </c>
      <c r="DH29" s="12" t="str">
        <f t="shared" si="62"/>
        <v/>
      </c>
      <c r="DI29" s="12" t="str">
        <f t="shared" si="62"/>
        <v/>
      </c>
      <c r="DJ29" s="12" t="str">
        <f t="shared" si="62"/>
        <v/>
      </c>
      <c r="DK29" s="12" t="str">
        <f t="shared" si="62"/>
        <v/>
      </c>
      <c r="DL29" s="12" t="str">
        <f t="shared" si="62"/>
        <v/>
      </c>
      <c r="DM29" s="12" t="str">
        <f t="shared" si="62"/>
        <v/>
      </c>
      <c r="DN29" s="12" t="str">
        <f t="shared" si="62"/>
        <v/>
      </c>
      <c r="DO29" s="12" t="str">
        <f t="shared" si="62"/>
        <v/>
      </c>
      <c r="DP29" s="12" t="str">
        <f t="shared" si="62"/>
        <v/>
      </c>
      <c r="DQ29" s="12" t="str">
        <f t="shared" si="62"/>
        <v/>
      </c>
      <c r="DR29" s="12" t="str">
        <f t="shared" si="62"/>
        <v/>
      </c>
      <c r="DS29" s="12" t="str">
        <f t="shared" si="62"/>
        <v/>
      </c>
      <c r="DT29" s="12" t="str">
        <f t="shared" si="62"/>
        <v/>
      </c>
      <c r="DU29" s="12" t="str">
        <f t="shared" si="62"/>
        <v/>
      </c>
      <c r="DV29" s="12" t="str">
        <f t="shared" si="62"/>
        <v/>
      </c>
      <c r="DW29" s="12" t="str">
        <f t="shared" si="62"/>
        <v/>
      </c>
      <c r="DX29" s="12" t="str">
        <f t="shared" si="62"/>
        <v/>
      </c>
      <c r="DY29" s="12" t="str">
        <f t="shared" si="62"/>
        <v/>
      </c>
      <c r="DZ29" s="12" t="str">
        <f t="shared" si="62"/>
        <v/>
      </c>
      <c r="EA29" s="12" t="str">
        <f t="shared" si="62"/>
        <v/>
      </c>
      <c r="EB29" s="12" t="str">
        <f t="shared" si="62"/>
        <v/>
      </c>
      <c r="EC29" s="12" t="str">
        <f t="shared" si="62"/>
        <v/>
      </c>
      <c r="ED29" s="12" t="str">
        <f t="shared" si="62"/>
        <v/>
      </c>
      <c r="EE29" s="12" t="str">
        <f t="shared" si="62"/>
        <v/>
      </c>
      <c r="EF29" s="12" t="str">
        <f t="shared" si="62"/>
        <v/>
      </c>
      <c r="EG29" s="12" t="str">
        <f t="shared" si="62"/>
        <v/>
      </c>
      <c r="EH29" s="12" t="str">
        <f t="shared" si="62"/>
        <v/>
      </c>
      <c r="EI29" s="12" t="str">
        <f t="shared" si="62"/>
        <v/>
      </c>
      <c r="EJ29" s="12" t="str">
        <f t="shared" si="63"/>
        <v/>
      </c>
      <c r="EK29" s="12" t="str">
        <f t="shared" si="63"/>
        <v/>
      </c>
      <c r="EL29" s="12" t="str">
        <f t="shared" si="63"/>
        <v/>
      </c>
      <c r="EM29" s="12" t="str">
        <f t="shared" si="63"/>
        <v/>
      </c>
      <c r="EN29" s="12" t="str">
        <f t="shared" si="63"/>
        <v/>
      </c>
      <c r="EO29" s="12" t="str">
        <f t="shared" si="63"/>
        <v/>
      </c>
      <c r="EP29" s="12" t="str">
        <f t="shared" si="63"/>
        <v/>
      </c>
      <c r="EQ29" s="12" t="str">
        <f t="shared" si="63"/>
        <v/>
      </c>
      <c r="ER29" s="12" t="str">
        <f t="shared" si="63"/>
        <v/>
      </c>
      <c r="ES29" s="12" t="str">
        <f t="shared" si="63"/>
        <v/>
      </c>
      <c r="ET29" s="12" t="str">
        <f t="shared" si="63"/>
        <v/>
      </c>
      <c r="EU29" s="12" t="str">
        <f t="shared" si="63"/>
        <v/>
      </c>
    </row>
    <row r="30" spans="1:151" ht="18" customHeight="1" x14ac:dyDescent="0.2">
      <c r="I30" s="182" t="s">
        <v>66</v>
      </c>
      <c r="J30" s="182"/>
      <c r="L30" s="1"/>
      <c r="M30" s="185" t="s">
        <v>65</v>
      </c>
      <c r="N30" s="186"/>
      <c r="R30" s="21" t="str">
        <f t="shared" si="48"/>
        <v>U17M Long Jump</v>
      </c>
      <c r="S30" s="71">
        <v>1</v>
      </c>
      <c r="T30" s="79" t="s">
        <v>83</v>
      </c>
      <c r="U30" s="83">
        <f t="shared" si="49"/>
        <v>1.7361111111111112E-2</v>
      </c>
      <c r="V30" s="66">
        <f t="shared" si="50"/>
        <v>0.5</v>
      </c>
      <c r="W30" s="63">
        <f t="shared" si="51"/>
        <v>0.5</v>
      </c>
      <c r="X30" s="46">
        <f t="shared" si="52"/>
        <v>1</v>
      </c>
      <c r="Y30" s="44">
        <f t="shared" si="53"/>
        <v>13</v>
      </c>
      <c r="Z30" s="50" t="str">
        <f t="shared" si="54"/>
        <v/>
      </c>
      <c r="AA30" s="43" t="str">
        <f t="shared" si="54"/>
        <v/>
      </c>
      <c r="AB30" s="43" t="str">
        <f t="shared" si="54"/>
        <v/>
      </c>
      <c r="AC30" s="43" t="str">
        <f t="shared" si="54"/>
        <v/>
      </c>
      <c r="AD30" s="43" t="str">
        <f t="shared" si="54"/>
        <v/>
      </c>
      <c r="AE30" s="43" t="str">
        <f t="shared" si="54"/>
        <v/>
      </c>
      <c r="AF30" s="43" t="str">
        <f t="shared" si="54"/>
        <v/>
      </c>
      <c r="AG30" s="43" t="str">
        <f t="shared" si="54"/>
        <v/>
      </c>
      <c r="AH30" s="43" t="str">
        <f t="shared" si="54"/>
        <v/>
      </c>
      <c r="AI30" s="43" t="str">
        <f t="shared" si="54"/>
        <v/>
      </c>
      <c r="AJ30" s="43" t="str">
        <f t="shared" si="55"/>
        <v/>
      </c>
      <c r="AK30" s="43" t="str">
        <f t="shared" si="55"/>
        <v/>
      </c>
      <c r="AL30" s="43" t="str">
        <f t="shared" si="55"/>
        <v/>
      </c>
      <c r="AM30" s="43" t="str">
        <f t="shared" si="55"/>
        <v/>
      </c>
      <c r="AN30" s="43" t="str">
        <f t="shared" si="55"/>
        <v/>
      </c>
      <c r="AO30" s="43" t="str">
        <f t="shared" si="55"/>
        <v/>
      </c>
      <c r="AP30" s="43" t="str">
        <f t="shared" si="55"/>
        <v/>
      </c>
      <c r="AQ30" s="43">
        <f t="shared" si="55"/>
        <v>1</v>
      </c>
      <c r="AR30" s="43" t="str">
        <f t="shared" si="55"/>
        <v/>
      </c>
      <c r="AS30" s="43" t="str">
        <f t="shared" si="55"/>
        <v/>
      </c>
      <c r="AT30" s="43" t="str">
        <f t="shared" si="56"/>
        <v/>
      </c>
      <c r="AU30" s="43" t="str">
        <f t="shared" si="56"/>
        <v/>
      </c>
      <c r="AV30" s="43" t="str">
        <f t="shared" si="56"/>
        <v/>
      </c>
      <c r="AW30" s="43" t="str">
        <f t="shared" si="56"/>
        <v/>
      </c>
      <c r="AX30" s="43" t="str">
        <f t="shared" si="56"/>
        <v/>
      </c>
      <c r="AY30" s="43" t="str">
        <f t="shared" si="56"/>
        <v/>
      </c>
      <c r="AZ30" s="43" t="str">
        <f t="shared" si="56"/>
        <v/>
      </c>
      <c r="BA30" s="43" t="str">
        <f t="shared" si="56"/>
        <v/>
      </c>
      <c r="BB30" s="43" t="str">
        <f t="shared" si="56"/>
        <v/>
      </c>
      <c r="BC30" s="43" t="str">
        <f t="shared" si="56"/>
        <v/>
      </c>
      <c r="BD30" s="43" t="str">
        <f t="shared" si="57"/>
        <v/>
      </c>
      <c r="BE30" s="43" t="str">
        <f t="shared" si="57"/>
        <v/>
      </c>
      <c r="BF30" s="43" t="str">
        <f t="shared" si="57"/>
        <v/>
      </c>
      <c r="BG30" s="43" t="str">
        <f t="shared" si="57"/>
        <v/>
      </c>
      <c r="BH30" s="43" t="str">
        <f t="shared" si="57"/>
        <v/>
      </c>
      <c r="BI30" s="43" t="str">
        <f t="shared" si="57"/>
        <v/>
      </c>
      <c r="BJ30" s="43" t="str">
        <f t="shared" si="57"/>
        <v/>
      </c>
      <c r="BK30" s="43" t="str">
        <f t="shared" si="57"/>
        <v/>
      </c>
      <c r="BL30" s="43" t="str">
        <f t="shared" si="57"/>
        <v/>
      </c>
      <c r="BM30" s="43" t="str">
        <f t="shared" si="57"/>
        <v/>
      </c>
      <c r="BN30" s="43" t="str">
        <f t="shared" si="58"/>
        <v/>
      </c>
      <c r="BO30" s="43" t="str">
        <f t="shared" si="58"/>
        <v/>
      </c>
      <c r="BP30" s="43" t="str">
        <f t="shared" si="58"/>
        <v/>
      </c>
      <c r="BQ30" s="43" t="str">
        <f t="shared" si="58"/>
        <v/>
      </c>
      <c r="BR30" s="43" t="str">
        <f t="shared" si="58"/>
        <v/>
      </c>
      <c r="BS30" s="43" t="str">
        <f t="shared" si="58"/>
        <v/>
      </c>
      <c r="BT30" s="43" t="str">
        <f t="shared" si="58"/>
        <v/>
      </c>
      <c r="BU30" s="43" t="str">
        <f t="shared" si="58"/>
        <v/>
      </c>
      <c r="BV30" s="43" t="str">
        <f t="shared" si="58"/>
        <v/>
      </c>
      <c r="BW30" s="43" t="str">
        <f t="shared" si="58"/>
        <v/>
      </c>
      <c r="BX30" s="43" t="str">
        <f t="shared" si="59"/>
        <v/>
      </c>
      <c r="BY30" s="43" t="str">
        <f t="shared" si="59"/>
        <v/>
      </c>
      <c r="BZ30" s="43" t="str">
        <f t="shared" si="59"/>
        <v/>
      </c>
      <c r="CA30" s="43" t="str">
        <f t="shared" si="59"/>
        <v/>
      </c>
      <c r="CB30" s="43" t="str">
        <f t="shared" si="59"/>
        <v/>
      </c>
      <c r="CC30" s="43" t="str">
        <f t="shared" si="59"/>
        <v/>
      </c>
      <c r="CD30" s="43" t="str">
        <f t="shared" si="59"/>
        <v/>
      </c>
      <c r="CE30" s="43" t="str">
        <f t="shared" si="59"/>
        <v/>
      </c>
      <c r="CF30" s="43" t="str">
        <f t="shared" si="59"/>
        <v/>
      </c>
      <c r="CG30" s="43" t="str">
        <f t="shared" si="59"/>
        <v/>
      </c>
      <c r="CH30" s="43" t="str">
        <f t="shared" si="60"/>
        <v/>
      </c>
      <c r="CI30" s="43" t="str">
        <f t="shared" si="60"/>
        <v/>
      </c>
      <c r="CJ30" s="43" t="str">
        <f t="shared" si="60"/>
        <v/>
      </c>
      <c r="CK30" s="43" t="str">
        <f t="shared" si="60"/>
        <v/>
      </c>
      <c r="CL30" s="43" t="str">
        <f t="shared" si="60"/>
        <v/>
      </c>
      <c r="CM30" s="43" t="str">
        <f t="shared" si="60"/>
        <v/>
      </c>
      <c r="CN30" s="43" t="str">
        <f t="shared" si="60"/>
        <v/>
      </c>
      <c r="CO30" s="43" t="str">
        <f t="shared" si="60"/>
        <v/>
      </c>
      <c r="CP30" s="43" t="str">
        <f t="shared" si="60"/>
        <v/>
      </c>
      <c r="CQ30" s="43" t="str">
        <f t="shared" si="60"/>
        <v/>
      </c>
      <c r="CR30" s="43" t="str">
        <f t="shared" si="60"/>
        <v/>
      </c>
      <c r="CS30" s="43" t="str">
        <f t="shared" si="60"/>
        <v/>
      </c>
      <c r="CT30" s="43" t="str">
        <f t="shared" si="60"/>
        <v/>
      </c>
      <c r="CU30" s="43" t="str">
        <f t="shared" si="60"/>
        <v/>
      </c>
      <c r="CV30" s="43" t="str">
        <f t="shared" si="61"/>
        <v/>
      </c>
      <c r="CW30" s="43" t="str">
        <f t="shared" si="61"/>
        <v/>
      </c>
      <c r="CX30" s="43" t="str">
        <f t="shared" si="61"/>
        <v/>
      </c>
      <c r="CY30" s="43" t="str">
        <f t="shared" si="61"/>
        <v/>
      </c>
      <c r="CZ30" s="43" t="str">
        <f t="shared" si="61"/>
        <v/>
      </c>
      <c r="DA30" s="43" t="str">
        <f t="shared" si="61"/>
        <v/>
      </c>
      <c r="DB30" s="43" t="str">
        <f t="shared" si="61"/>
        <v/>
      </c>
      <c r="DC30" s="43" t="str">
        <f t="shared" si="61"/>
        <v/>
      </c>
      <c r="DD30" s="43" t="str">
        <f t="shared" si="61"/>
        <v/>
      </c>
      <c r="DE30" s="43" t="str">
        <f t="shared" si="61"/>
        <v/>
      </c>
      <c r="DF30" s="43" t="str">
        <f t="shared" si="61"/>
        <v/>
      </c>
      <c r="DG30" s="43" t="str">
        <f t="shared" si="62"/>
        <v/>
      </c>
      <c r="DH30" s="43" t="str">
        <f t="shared" si="62"/>
        <v/>
      </c>
      <c r="DI30" s="43" t="str">
        <f t="shared" si="62"/>
        <v/>
      </c>
      <c r="DJ30" s="43" t="str">
        <f t="shared" si="62"/>
        <v/>
      </c>
      <c r="DK30" s="43" t="str">
        <f t="shared" si="62"/>
        <v/>
      </c>
      <c r="DL30" s="43" t="str">
        <f t="shared" si="62"/>
        <v/>
      </c>
      <c r="DM30" s="43" t="str">
        <f t="shared" si="62"/>
        <v/>
      </c>
      <c r="DN30" s="43" t="str">
        <f t="shared" si="62"/>
        <v/>
      </c>
      <c r="DO30" s="43" t="str">
        <f t="shared" si="62"/>
        <v/>
      </c>
      <c r="DP30" s="43" t="str">
        <f t="shared" si="62"/>
        <v/>
      </c>
      <c r="DQ30" s="43" t="str">
        <f t="shared" si="62"/>
        <v/>
      </c>
      <c r="DR30" s="43" t="str">
        <f t="shared" si="62"/>
        <v/>
      </c>
      <c r="DS30" s="43" t="str">
        <f t="shared" si="62"/>
        <v/>
      </c>
      <c r="DT30" s="43" t="str">
        <f t="shared" si="62"/>
        <v/>
      </c>
      <c r="DU30" s="43" t="str">
        <f t="shared" si="62"/>
        <v/>
      </c>
      <c r="DV30" s="43" t="str">
        <f t="shared" si="62"/>
        <v/>
      </c>
      <c r="DW30" s="43" t="str">
        <f t="shared" si="62"/>
        <v/>
      </c>
      <c r="DX30" s="43" t="str">
        <f t="shared" si="62"/>
        <v/>
      </c>
      <c r="DY30" s="43" t="str">
        <f t="shared" si="62"/>
        <v/>
      </c>
      <c r="DZ30" s="43" t="str">
        <f t="shared" si="62"/>
        <v/>
      </c>
      <c r="EA30" s="43" t="str">
        <f t="shared" si="62"/>
        <v/>
      </c>
      <c r="EB30" s="43" t="str">
        <f t="shared" si="62"/>
        <v/>
      </c>
      <c r="EC30" s="43" t="str">
        <f t="shared" si="62"/>
        <v/>
      </c>
      <c r="ED30" s="43" t="str">
        <f t="shared" si="62"/>
        <v/>
      </c>
      <c r="EE30" s="43" t="str">
        <f t="shared" si="62"/>
        <v/>
      </c>
      <c r="EF30" s="43" t="str">
        <f t="shared" si="62"/>
        <v/>
      </c>
      <c r="EG30" s="43" t="str">
        <f t="shared" si="62"/>
        <v/>
      </c>
      <c r="EH30" s="43" t="str">
        <f t="shared" si="62"/>
        <v/>
      </c>
      <c r="EI30" s="43" t="str">
        <f t="shared" si="62"/>
        <v/>
      </c>
      <c r="EJ30" s="43" t="str">
        <f t="shared" si="63"/>
        <v/>
      </c>
      <c r="EK30" s="43" t="str">
        <f t="shared" si="63"/>
        <v/>
      </c>
      <c r="EL30" s="43" t="str">
        <f t="shared" si="63"/>
        <v/>
      </c>
      <c r="EM30" s="43" t="str">
        <f t="shared" si="63"/>
        <v/>
      </c>
      <c r="EN30" s="43" t="str">
        <f t="shared" si="63"/>
        <v/>
      </c>
      <c r="EO30" s="43" t="str">
        <f t="shared" si="63"/>
        <v/>
      </c>
      <c r="EP30" s="43" t="str">
        <f t="shared" si="63"/>
        <v/>
      </c>
      <c r="EQ30" s="43" t="str">
        <f t="shared" si="63"/>
        <v/>
      </c>
      <c r="ER30" s="43" t="str">
        <f t="shared" si="63"/>
        <v/>
      </c>
      <c r="ES30" s="43" t="str">
        <f t="shared" si="63"/>
        <v/>
      </c>
      <c r="ET30" s="43" t="str">
        <f t="shared" si="63"/>
        <v/>
      </c>
      <c r="EU30" s="43" t="str">
        <f t="shared" si="63"/>
        <v/>
      </c>
    </row>
    <row r="31" spans="1:151" ht="18" customHeight="1" x14ac:dyDescent="0.2">
      <c r="I31" s="31" t="s">
        <v>8</v>
      </c>
      <c r="J31" s="32">
        <v>4</v>
      </c>
      <c r="L31" s="1"/>
      <c r="M31" s="187" t="s">
        <v>63</v>
      </c>
      <c r="N31" s="188">
        <v>1.3888888888888888E-2</v>
      </c>
      <c r="R31" s="117"/>
      <c r="S31" s="53"/>
      <c r="T31" s="51" t="s">
        <v>7</v>
      </c>
      <c r="U31" s="84" t="s">
        <v>21</v>
      </c>
      <c r="V31" s="88" t="s">
        <v>79</v>
      </c>
      <c r="W31" s="89" t="s">
        <v>80</v>
      </c>
      <c r="X31" s="52" t="s">
        <v>81</v>
      </c>
      <c r="Y31" s="85" t="s">
        <v>64</v>
      </c>
      <c r="Z31" s="53"/>
      <c r="AA31" s="53"/>
      <c r="AB31" s="53"/>
      <c r="AC31" s="53"/>
      <c r="AD31" s="53"/>
      <c r="AE31" s="53"/>
      <c r="AF31" s="53"/>
      <c r="AG31" s="53"/>
      <c r="AH31" s="53"/>
      <c r="AI31" s="53"/>
      <c r="AJ31" s="53"/>
      <c r="AK31" s="53"/>
      <c r="AL31" s="53"/>
      <c r="AM31" s="53"/>
      <c r="AN31" s="53"/>
      <c r="AO31" s="53"/>
      <c r="AP31" s="53"/>
      <c r="AQ31" s="53"/>
      <c r="AR31" s="53"/>
      <c r="AS31" s="53"/>
      <c r="AT31" s="53"/>
      <c r="AU31" s="53"/>
      <c r="AV31" s="53"/>
      <c r="AW31" s="53"/>
      <c r="AX31" s="53"/>
      <c r="AY31" s="53"/>
      <c r="AZ31" s="53"/>
      <c r="BA31" s="53"/>
      <c r="BB31" s="53"/>
      <c r="BC31" s="53"/>
      <c r="BD31" s="53"/>
      <c r="BE31" s="53"/>
      <c r="BF31" s="53"/>
      <c r="BG31" s="53"/>
      <c r="BH31" s="53"/>
      <c r="BI31" s="53"/>
      <c r="BJ31" s="53"/>
      <c r="BK31" s="53"/>
      <c r="BL31" s="53"/>
      <c r="BM31" s="53"/>
      <c r="BN31" s="53"/>
      <c r="BO31" s="53"/>
      <c r="BP31" s="53"/>
      <c r="BQ31" s="53"/>
      <c r="BR31" s="53"/>
      <c r="BS31" s="53"/>
      <c r="BT31" s="53"/>
      <c r="BU31" s="53"/>
      <c r="BV31" s="53"/>
      <c r="BW31" s="53"/>
      <c r="BX31" s="53"/>
      <c r="BY31" s="53"/>
      <c r="BZ31" s="53"/>
      <c r="CA31" s="53"/>
      <c r="CB31" s="53"/>
      <c r="CC31" s="53"/>
      <c r="CD31" s="53"/>
      <c r="CE31" s="53"/>
      <c r="CF31" s="53"/>
      <c r="CG31" s="53"/>
      <c r="CH31" s="53"/>
      <c r="CI31" s="53"/>
      <c r="CJ31" s="53"/>
      <c r="CK31" s="53"/>
      <c r="CL31" s="53"/>
      <c r="CM31" s="53"/>
      <c r="CN31" s="53"/>
      <c r="CO31" s="53"/>
      <c r="CP31" s="53"/>
      <c r="CQ31" s="53"/>
      <c r="CR31" s="53"/>
      <c r="CS31" s="53"/>
      <c r="CT31" s="53"/>
      <c r="CU31" s="53"/>
      <c r="CV31" s="53"/>
      <c r="CW31" s="53"/>
      <c r="CX31" s="53"/>
      <c r="CY31" s="53"/>
      <c r="CZ31" s="53"/>
      <c r="DA31" s="53"/>
      <c r="DB31" s="53"/>
      <c r="DC31" s="53"/>
      <c r="DD31" s="53"/>
      <c r="DE31" s="53"/>
      <c r="DF31" s="53"/>
      <c r="DG31" s="53"/>
      <c r="DH31" s="53"/>
      <c r="DI31" s="53"/>
      <c r="DJ31" s="53"/>
      <c r="DK31" s="53"/>
      <c r="DL31" s="53"/>
      <c r="DM31" s="53"/>
      <c r="DN31" s="53"/>
      <c r="DO31" s="53"/>
      <c r="DP31" s="53"/>
      <c r="DQ31" s="53"/>
      <c r="DR31" s="53"/>
      <c r="DS31" s="53"/>
      <c r="DT31" s="53"/>
      <c r="DU31" s="53"/>
      <c r="DV31" s="53"/>
      <c r="DW31" s="53"/>
      <c r="DX31" s="53"/>
      <c r="DY31" s="53"/>
      <c r="DZ31" s="53"/>
      <c r="EA31" s="53"/>
      <c r="EB31" s="53"/>
      <c r="EC31" s="53"/>
      <c r="ED31" s="53"/>
      <c r="EE31" s="53"/>
      <c r="EF31" s="53"/>
      <c r="EG31" s="53"/>
      <c r="EH31" s="53"/>
      <c r="EI31" s="53"/>
      <c r="EJ31" s="53"/>
      <c r="EK31" s="53"/>
      <c r="EL31" s="53"/>
      <c r="EM31" s="53"/>
      <c r="EN31" s="53"/>
      <c r="EO31" s="53"/>
      <c r="EP31" s="53"/>
      <c r="EQ31" s="53"/>
      <c r="ER31" s="53"/>
      <c r="ES31" s="53"/>
      <c r="ET31" s="53"/>
      <c r="EU31" s="53"/>
    </row>
    <row r="32" spans="1:151" ht="18" customHeight="1" x14ac:dyDescent="0.2">
      <c r="I32" s="31" t="s">
        <v>17</v>
      </c>
      <c r="J32" s="33">
        <v>4</v>
      </c>
      <c r="L32" s="1"/>
      <c r="M32" s="187" t="s">
        <v>67</v>
      </c>
      <c r="N32" s="188">
        <v>1.7361111111111112E-2</v>
      </c>
      <c r="R32" s="20" t="str">
        <f t="shared" ref="R32:R37" si="64">CONCATENATE($T$31," ",T32)</f>
        <v>U20W 200m Heats</v>
      </c>
      <c r="S32" s="67">
        <v>1</v>
      </c>
      <c r="T32" s="76" t="s">
        <v>113</v>
      </c>
      <c r="U32" s="81">
        <f t="shared" ref="U32:U37" si="65">IFERROR(VLOOKUP($R32,Junior_Age_Groups_Events,4,FALSE),"")</f>
        <v>1.3888888888888888E-2</v>
      </c>
      <c r="V32" s="90">
        <f t="shared" ref="V32:V37" si="66">IFERROR(VLOOKUP($R32,Junior_Age_Groups_Events,7,FALSE),"")</f>
        <v>0.54861111111111105</v>
      </c>
      <c r="W32" s="91">
        <f t="shared" ref="W32:W37" si="67">IFERROR(VLOOKUP($R32,Junior_Age_Groups_Events,17,FALSE),"")</f>
        <v>0.56249999999999989</v>
      </c>
      <c r="X32" s="45">
        <f t="shared" ref="X32:X37" si="68">IFERROR(VLOOKUP($R32,Junior_Age_Groups_Events,19,FALSE),"")</f>
        <v>1</v>
      </c>
      <c r="Y32" s="40">
        <f t="shared" ref="Y32:Y37" si="69">IFERROR(VLOOKUP($R32,Junior_Age_Groups_Events,11,FALSE),"")</f>
        <v>16</v>
      </c>
      <c r="Z32" s="49" t="str">
        <f t="shared" ref="Z32:AI37" si="70">IF(AND($V32&lt;=Z$1,$W32&gt;=Z$1),$S32,"")</f>
        <v/>
      </c>
      <c r="AA32" s="39" t="str">
        <f t="shared" si="70"/>
        <v/>
      </c>
      <c r="AB32" s="39" t="str">
        <f t="shared" si="70"/>
        <v/>
      </c>
      <c r="AC32" s="39" t="str">
        <f t="shared" si="70"/>
        <v/>
      </c>
      <c r="AD32" s="39" t="str">
        <f t="shared" si="70"/>
        <v/>
      </c>
      <c r="AE32" s="39" t="str">
        <f t="shared" si="70"/>
        <v/>
      </c>
      <c r="AF32" s="39" t="str">
        <f t="shared" si="70"/>
        <v/>
      </c>
      <c r="AG32" s="39" t="str">
        <f t="shared" si="70"/>
        <v/>
      </c>
      <c r="AH32" s="39" t="str">
        <f t="shared" si="70"/>
        <v/>
      </c>
      <c r="AI32" s="39" t="str">
        <f t="shared" si="70"/>
        <v/>
      </c>
      <c r="AJ32" s="39" t="str">
        <f t="shared" ref="AJ32:AS37" si="71">IF(AND($V32&lt;=AJ$1,$W32&gt;=AJ$1),$S32,"")</f>
        <v/>
      </c>
      <c r="AK32" s="39" t="str">
        <f t="shared" si="71"/>
        <v/>
      </c>
      <c r="AL32" s="39" t="str">
        <f t="shared" si="71"/>
        <v/>
      </c>
      <c r="AM32" s="39" t="str">
        <f t="shared" si="71"/>
        <v/>
      </c>
      <c r="AN32" s="39" t="str">
        <f t="shared" si="71"/>
        <v/>
      </c>
      <c r="AO32" s="39" t="str">
        <f t="shared" si="71"/>
        <v/>
      </c>
      <c r="AP32" s="39" t="str">
        <f t="shared" si="71"/>
        <v/>
      </c>
      <c r="AQ32" s="39" t="str">
        <f t="shared" si="71"/>
        <v/>
      </c>
      <c r="AR32" s="39" t="str">
        <f t="shared" si="71"/>
        <v/>
      </c>
      <c r="AS32" s="39" t="str">
        <f t="shared" si="71"/>
        <v/>
      </c>
      <c r="AT32" s="39" t="str">
        <f t="shared" ref="AT32:BC37" si="72">IF(AND($V32&lt;=AT$1,$W32&gt;=AT$1),$S32,"")</f>
        <v/>
      </c>
      <c r="AU32" s="39" t="str">
        <f t="shared" si="72"/>
        <v/>
      </c>
      <c r="AV32" s="39" t="str">
        <f t="shared" si="72"/>
        <v/>
      </c>
      <c r="AW32" s="39" t="str">
        <f t="shared" si="72"/>
        <v/>
      </c>
      <c r="AX32" s="39" t="str">
        <f t="shared" si="72"/>
        <v/>
      </c>
      <c r="AY32" s="39" t="str">
        <f t="shared" si="72"/>
        <v/>
      </c>
      <c r="AZ32" s="39" t="str">
        <f t="shared" si="72"/>
        <v/>
      </c>
      <c r="BA32" s="39" t="str">
        <f t="shared" si="72"/>
        <v/>
      </c>
      <c r="BB32" s="39" t="str">
        <f t="shared" si="72"/>
        <v/>
      </c>
      <c r="BC32" s="39" t="str">
        <f t="shared" si="72"/>
        <v/>
      </c>
      <c r="BD32" s="39" t="str">
        <f t="shared" ref="BD32:BM37" si="73">IF(AND($V32&lt;=BD$1,$W32&gt;=BD$1),$S32,"")</f>
        <v/>
      </c>
      <c r="BE32" s="39">
        <f t="shared" si="73"/>
        <v>1</v>
      </c>
      <c r="BF32" s="39">
        <f t="shared" si="73"/>
        <v>1</v>
      </c>
      <c r="BG32" s="39">
        <f t="shared" si="73"/>
        <v>1</v>
      </c>
      <c r="BH32" s="39">
        <f t="shared" si="73"/>
        <v>1</v>
      </c>
      <c r="BI32" s="39">
        <f t="shared" si="73"/>
        <v>1</v>
      </c>
      <c r="BJ32" s="39" t="str">
        <f t="shared" si="73"/>
        <v/>
      </c>
      <c r="BK32" s="39" t="str">
        <f t="shared" si="73"/>
        <v/>
      </c>
      <c r="BL32" s="39" t="str">
        <f t="shared" si="73"/>
        <v/>
      </c>
      <c r="BM32" s="39" t="str">
        <f t="shared" si="73"/>
        <v/>
      </c>
      <c r="BN32" s="39" t="str">
        <f t="shared" ref="BN32:BW37" si="74">IF(AND($V32&lt;=BN$1,$W32&gt;=BN$1),$S32,"")</f>
        <v/>
      </c>
      <c r="BO32" s="39" t="str">
        <f t="shared" si="74"/>
        <v/>
      </c>
      <c r="BP32" s="39" t="str">
        <f t="shared" si="74"/>
        <v/>
      </c>
      <c r="BQ32" s="39" t="str">
        <f t="shared" si="74"/>
        <v/>
      </c>
      <c r="BR32" s="39" t="str">
        <f t="shared" si="74"/>
        <v/>
      </c>
      <c r="BS32" s="39" t="str">
        <f t="shared" si="74"/>
        <v/>
      </c>
      <c r="BT32" s="39" t="str">
        <f t="shared" si="74"/>
        <v/>
      </c>
      <c r="BU32" s="39" t="str">
        <f t="shared" si="74"/>
        <v/>
      </c>
      <c r="BV32" s="39" t="str">
        <f t="shared" si="74"/>
        <v/>
      </c>
      <c r="BW32" s="39" t="str">
        <f t="shared" si="74"/>
        <v/>
      </c>
      <c r="BX32" s="39" t="str">
        <f t="shared" ref="BX32:CG37" si="75">IF(AND($V32&lt;=BX$1,$W32&gt;=BX$1),$S32,"")</f>
        <v/>
      </c>
      <c r="BY32" s="39" t="str">
        <f t="shared" si="75"/>
        <v/>
      </c>
      <c r="BZ32" s="39" t="str">
        <f t="shared" si="75"/>
        <v/>
      </c>
      <c r="CA32" s="39" t="str">
        <f t="shared" si="75"/>
        <v/>
      </c>
      <c r="CB32" s="39" t="str">
        <f t="shared" si="75"/>
        <v/>
      </c>
      <c r="CC32" s="39" t="str">
        <f t="shared" si="75"/>
        <v/>
      </c>
      <c r="CD32" s="39" t="str">
        <f t="shared" si="75"/>
        <v/>
      </c>
      <c r="CE32" s="39" t="str">
        <f t="shared" si="75"/>
        <v/>
      </c>
      <c r="CF32" s="39" t="str">
        <f t="shared" si="75"/>
        <v/>
      </c>
      <c r="CG32" s="39" t="str">
        <f t="shared" si="75"/>
        <v/>
      </c>
      <c r="CH32" s="39" t="str">
        <f t="shared" ref="CH32:CW37" si="76">IF(AND($V32&lt;=CH$1,$W32&gt;=CH$1),$S32,"")</f>
        <v/>
      </c>
      <c r="CI32" s="39" t="str">
        <f t="shared" si="76"/>
        <v/>
      </c>
      <c r="CJ32" s="39" t="str">
        <f t="shared" si="76"/>
        <v/>
      </c>
      <c r="CK32" s="39" t="str">
        <f t="shared" si="76"/>
        <v/>
      </c>
      <c r="CL32" s="39" t="str">
        <f t="shared" si="76"/>
        <v/>
      </c>
      <c r="CM32" s="39" t="str">
        <f t="shared" si="76"/>
        <v/>
      </c>
      <c r="CN32" s="39" t="str">
        <f t="shared" si="76"/>
        <v/>
      </c>
      <c r="CO32" s="39" t="str">
        <f t="shared" si="76"/>
        <v/>
      </c>
      <c r="CP32" s="39" t="str">
        <f t="shared" si="76"/>
        <v/>
      </c>
      <c r="CQ32" s="39" t="str">
        <f t="shared" si="76"/>
        <v/>
      </c>
      <c r="CR32" s="39" t="str">
        <f t="shared" si="76"/>
        <v/>
      </c>
      <c r="CS32" s="39" t="str">
        <f t="shared" si="76"/>
        <v/>
      </c>
      <c r="CT32" s="39" t="str">
        <f t="shared" si="76"/>
        <v/>
      </c>
      <c r="CU32" s="39" t="str">
        <f t="shared" si="76"/>
        <v/>
      </c>
      <c r="CV32" s="39" t="str">
        <f t="shared" si="76"/>
        <v/>
      </c>
      <c r="CW32" s="39" t="str">
        <f t="shared" si="76"/>
        <v/>
      </c>
      <c r="CX32" s="39" t="str">
        <f t="shared" ref="CV32:DK37" si="77">IF(AND($V32&lt;=CX$1,$W32&gt;=CX$1),$S32,"")</f>
        <v/>
      </c>
      <c r="CY32" s="39" t="str">
        <f t="shared" si="77"/>
        <v/>
      </c>
      <c r="CZ32" s="39" t="str">
        <f t="shared" si="77"/>
        <v/>
      </c>
      <c r="DA32" s="39" t="str">
        <f t="shared" si="77"/>
        <v/>
      </c>
      <c r="DB32" s="39" t="str">
        <f t="shared" si="77"/>
        <v/>
      </c>
      <c r="DC32" s="39" t="str">
        <f t="shared" si="77"/>
        <v/>
      </c>
      <c r="DD32" s="39" t="str">
        <f t="shared" si="77"/>
        <v/>
      </c>
      <c r="DE32" s="39" t="str">
        <f t="shared" si="77"/>
        <v/>
      </c>
      <c r="DF32" s="39" t="str">
        <f t="shared" si="77"/>
        <v/>
      </c>
      <c r="DG32" s="39" t="str">
        <f t="shared" si="77"/>
        <v/>
      </c>
      <c r="DH32" s="39" t="str">
        <f t="shared" si="77"/>
        <v/>
      </c>
      <c r="DI32" s="39" t="str">
        <f t="shared" si="77"/>
        <v/>
      </c>
      <c r="DJ32" s="39" t="str">
        <f t="shared" si="77"/>
        <v/>
      </c>
      <c r="DK32" s="39" t="str">
        <f t="shared" si="77"/>
        <v/>
      </c>
      <c r="DL32" s="39" t="str">
        <f t="shared" ref="DG32:EJ37" si="78">IF(AND($V32&lt;=DL$1,$W32&gt;=DL$1),$S32,"")</f>
        <v/>
      </c>
      <c r="DM32" s="39" t="str">
        <f t="shared" si="78"/>
        <v/>
      </c>
      <c r="DN32" s="39" t="str">
        <f t="shared" si="78"/>
        <v/>
      </c>
      <c r="DO32" s="39" t="str">
        <f t="shared" si="78"/>
        <v/>
      </c>
      <c r="DP32" s="39" t="str">
        <f t="shared" si="78"/>
        <v/>
      </c>
      <c r="DQ32" s="39" t="str">
        <f t="shared" si="78"/>
        <v/>
      </c>
      <c r="DR32" s="39" t="str">
        <f t="shared" si="78"/>
        <v/>
      </c>
      <c r="DS32" s="39" t="str">
        <f t="shared" si="78"/>
        <v/>
      </c>
      <c r="DT32" s="39" t="str">
        <f t="shared" si="78"/>
        <v/>
      </c>
      <c r="DU32" s="39" t="str">
        <f t="shared" si="78"/>
        <v/>
      </c>
      <c r="DV32" s="39" t="str">
        <f t="shared" si="78"/>
        <v/>
      </c>
      <c r="DW32" s="39" t="str">
        <f t="shared" si="78"/>
        <v/>
      </c>
      <c r="DX32" s="39" t="str">
        <f t="shared" si="78"/>
        <v/>
      </c>
      <c r="DY32" s="39" t="str">
        <f t="shared" si="78"/>
        <v/>
      </c>
      <c r="DZ32" s="39" t="str">
        <f t="shared" si="78"/>
        <v/>
      </c>
      <c r="EA32" s="39" t="str">
        <f t="shared" si="78"/>
        <v/>
      </c>
      <c r="EB32" s="39" t="str">
        <f t="shared" si="78"/>
        <v/>
      </c>
      <c r="EC32" s="39" t="str">
        <f t="shared" si="78"/>
        <v/>
      </c>
      <c r="ED32" s="39" t="str">
        <f t="shared" si="78"/>
        <v/>
      </c>
      <c r="EE32" s="39" t="str">
        <f t="shared" si="78"/>
        <v/>
      </c>
      <c r="EF32" s="39" t="str">
        <f t="shared" si="78"/>
        <v/>
      </c>
      <c r="EG32" s="39" t="str">
        <f t="shared" si="78"/>
        <v/>
      </c>
      <c r="EH32" s="39" t="str">
        <f t="shared" si="78"/>
        <v/>
      </c>
      <c r="EI32" s="39" t="str">
        <f t="shared" si="78"/>
        <v/>
      </c>
      <c r="EJ32" s="39" t="str">
        <f t="shared" si="78"/>
        <v/>
      </c>
      <c r="EK32" s="39" t="str">
        <f t="shared" ref="EJ32:EU37" si="79">IF(AND($V32&lt;=EK$1,$W32&gt;=EK$1),$S32,"")</f>
        <v/>
      </c>
      <c r="EL32" s="39" t="str">
        <f t="shared" si="79"/>
        <v/>
      </c>
      <c r="EM32" s="39" t="str">
        <f t="shared" si="79"/>
        <v/>
      </c>
      <c r="EN32" s="39" t="str">
        <f t="shared" si="79"/>
        <v/>
      </c>
      <c r="EO32" s="39" t="str">
        <f t="shared" si="79"/>
        <v/>
      </c>
      <c r="EP32" s="39" t="str">
        <f t="shared" si="79"/>
        <v/>
      </c>
      <c r="EQ32" s="39" t="str">
        <f t="shared" si="79"/>
        <v/>
      </c>
      <c r="ER32" s="39" t="str">
        <f t="shared" si="79"/>
        <v/>
      </c>
      <c r="ES32" s="39" t="str">
        <f t="shared" si="79"/>
        <v/>
      </c>
      <c r="ET32" s="39" t="str">
        <f t="shared" si="79"/>
        <v/>
      </c>
      <c r="EU32" s="39" t="str">
        <f t="shared" si="79"/>
        <v/>
      </c>
    </row>
    <row r="33" spans="1:151" ht="18" customHeight="1" x14ac:dyDescent="0.2">
      <c r="I33" s="31" t="s">
        <v>2</v>
      </c>
      <c r="J33" s="33">
        <v>5</v>
      </c>
      <c r="L33" s="1"/>
      <c r="M33" s="187" t="s">
        <v>62</v>
      </c>
      <c r="N33" s="188">
        <v>2.0833333333333332E-2</v>
      </c>
      <c r="R33" s="13" t="str">
        <f t="shared" si="64"/>
        <v>U20W 200m Final</v>
      </c>
      <c r="S33" s="69">
        <v>1</v>
      </c>
      <c r="T33" s="77" t="s">
        <v>99</v>
      </c>
      <c r="U33" s="82">
        <f t="shared" si="65"/>
        <v>1.3888888888888888E-2</v>
      </c>
      <c r="V33" s="64">
        <f t="shared" si="66"/>
        <v>0.67361111111111061</v>
      </c>
      <c r="W33" s="63">
        <f t="shared" si="67"/>
        <v>0.67708333333333282</v>
      </c>
      <c r="X33" s="11">
        <f t="shared" si="68"/>
        <v>1</v>
      </c>
      <c r="Y33" s="42">
        <f t="shared" si="69"/>
        <v>4</v>
      </c>
      <c r="Z33" s="26" t="str">
        <f t="shared" si="70"/>
        <v/>
      </c>
      <c r="AA33" s="12" t="str">
        <f t="shared" si="70"/>
        <v/>
      </c>
      <c r="AB33" s="12" t="str">
        <f t="shared" si="70"/>
        <v/>
      </c>
      <c r="AC33" s="12" t="str">
        <f t="shared" si="70"/>
        <v/>
      </c>
      <c r="AD33" s="12" t="str">
        <f t="shared" si="70"/>
        <v/>
      </c>
      <c r="AE33" s="12" t="str">
        <f t="shared" si="70"/>
        <v/>
      </c>
      <c r="AF33" s="12" t="str">
        <f t="shared" si="70"/>
        <v/>
      </c>
      <c r="AG33" s="12" t="str">
        <f t="shared" si="70"/>
        <v/>
      </c>
      <c r="AH33" s="12" t="str">
        <f t="shared" si="70"/>
        <v/>
      </c>
      <c r="AI33" s="12" t="str">
        <f t="shared" si="70"/>
        <v/>
      </c>
      <c r="AJ33" s="12" t="str">
        <f t="shared" si="71"/>
        <v/>
      </c>
      <c r="AK33" s="12" t="str">
        <f t="shared" si="71"/>
        <v/>
      </c>
      <c r="AL33" s="12" t="str">
        <f t="shared" si="71"/>
        <v/>
      </c>
      <c r="AM33" s="12" t="str">
        <f t="shared" si="71"/>
        <v/>
      </c>
      <c r="AN33" s="12" t="str">
        <f t="shared" si="71"/>
        <v/>
      </c>
      <c r="AO33" s="12" t="str">
        <f t="shared" si="71"/>
        <v/>
      </c>
      <c r="AP33" s="12" t="str">
        <f t="shared" si="71"/>
        <v/>
      </c>
      <c r="AQ33" s="12" t="str">
        <f t="shared" si="71"/>
        <v/>
      </c>
      <c r="AR33" s="12" t="str">
        <f t="shared" si="71"/>
        <v/>
      </c>
      <c r="AS33" s="12" t="str">
        <f t="shared" si="71"/>
        <v/>
      </c>
      <c r="AT33" s="12" t="str">
        <f t="shared" si="72"/>
        <v/>
      </c>
      <c r="AU33" s="12" t="str">
        <f t="shared" si="72"/>
        <v/>
      </c>
      <c r="AV33" s="12" t="str">
        <f t="shared" si="72"/>
        <v/>
      </c>
      <c r="AW33" s="12" t="str">
        <f t="shared" si="72"/>
        <v/>
      </c>
      <c r="AX33" s="12" t="str">
        <f t="shared" si="72"/>
        <v/>
      </c>
      <c r="AY33" s="12" t="str">
        <f t="shared" si="72"/>
        <v/>
      </c>
      <c r="AZ33" s="12" t="str">
        <f t="shared" si="72"/>
        <v/>
      </c>
      <c r="BA33" s="12" t="str">
        <f t="shared" si="72"/>
        <v/>
      </c>
      <c r="BB33" s="12" t="str">
        <f t="shared" si="72"/>
        <v/>
      </c>
      <c r="BC33" s="12" t="str">
        <f t="shared" si="72"/>
        <v/>
      </c>
      <c r="BD33" s="12" t="str">
        <f t="shared" si="73"/>
        <v/>
      </c>
      <c r="BE33" s="12" t="str">
        <f t="shared" si="73"/>
        <v/>
      </c>
      <c r="BF33" s="12" t="str">
        <f t="shared" si="73"/>
        <v/>
      </c>
      <c r="BG33" s="12" t="str">
        <f t="shared" si="73"/>
        <v/>
      </c>
      <c r="BH33" s="12" t="str">
        <f t="shared" si="73"/>
        <v/>
      </c>
      <c r="BI33" s="12" t="str">
        <f t="shared" si="73"/>
        <v/>
      </c>
      <c r="BJ33" s="12" t="str">
        <f t="shared" si="73"/>
        <v/>
      </c>
      <c r="BK33" s="12" t="str">
        <f t="shared" si="73"/>
        <v/>
      </c>
      <c r="BL33" s="12" t="str">
        <f t="shared" si="73"/>
        <v/>
      </c>
      <c r="BM33" s="12" t="str">
        <f t="shared" si="73"/>
        <v/>
      </c>
      <c r="BN33" s="12" t="str">
        <f t="shared" si="74"/>
        <v/>
      </c>
      <c r="BO33" s="12" t="str">
        <f t="shared" si="74"/>
        <v/>
      </c>
      <c r="BP33" s="12" t="str">
        <f t="shared" si="74"/>
        <v/>
      </c>
      <c r="BQ33" s="12" t="str">
        <f t="shared" si="74"/>
        <v/>
      </c>
      <c r="BR33" s="12" t="str">
        <f t="shared" si="74"/>
        <v/>
      </c>
      <c r="BS33" s="12" t="str">
        <f t="shared" si="74"/>
        <v/>
      </c>
      <c r="BT33" s="12" t="str">
        <f t="shared" si="74"/>
        <v/>
      </c>
      <c r="BU33" s="12" t="str">
        <f t="shared" si="74"/>
        <v/>
      </c>
      <c r="BV33" s="12" t="str">
        <f t="shared" si="74"/>
        <v/>
      </c>
      <c r="BW33" s="12" t="str">
        <f t="shared" si="74"/>
        <v/>
      </c>
      <c r="BX33" s="12" t="str">
        <f t="shared" si="75"/>
        <v/>
      </c>
      <c r="BY33" s="12" t="str">
        <f t="shared" si="75"/>
        <v/>
      </c>
      <c r="BZ33" s="12" t="str">
        <f t="shared" si="75"/>
        <v/>
      </c>
      <c r="CA33" s="12" t="str">
        <f t="shared" si="75"/>
        <v/>
      </c>
      <c r="CB33" s="12" t="str">
        <f t="shared" si="75"/>
        <v/>
      </c>
      <c r="CC33" s="12" t="str">
        <f t="shared" si="75"/>
        <v/>
      </c>
      <c r="CD33" s="12" t="str">
        <f t="shared" si="75"/>
        <v/>
      </c>
      <c r="CE33" s="12" t="str">
        <f t="shared" si="75"/>
        <v/>
      </c>
      <c r="CF33" s="12" t="str">
        <f t="shared" si="75"/>
        <v/>
      </c>
      <c r="CG33" s="12" t="str">
        <f t="shared" si="75"/>
        <v/>
      </c>
      <c r="CH33" s="12" t="str">
        <f t="shared" si="76"/>
        <v/>
      </c>
      <c r="CI33" s="12" t="str">
        <f t="shared" si="76"/>
        <v/>
      </c>
      <c r="CJ33" s="12" t="str">
        <f t="shared" si="76"/>
        <v/>
      </c>
      <c r="CK33" s="12" t="str">
        <f t="shared" si="76"/>
        <v/>
      </c>
      <c r="CL33" s="12" t="str">
        <f t="shared" si="76"/>
        <v/>
      </c>
      <c r="CM33" s="12" t="str">
        <f t="shared" si="76"/>
        <v/>
      </c>
      <c r="CN33" s="12" t="str">
        <f t="shared" si="76"/>
        <v/>
      </c>
      <c r="CO33" s="12" t="str">
        <f t="shared" si="76"/>
        <v/>
      </c>
      <c r="CP33" s="12">
        <f t="shared" si="76"/>
        <v>1</v>
      </c>
      <c r="CQ33" s="12" t="str">
        <f t="shared" si="76"/>
        <v/>
      </c>
      <c r="CR33" s="12" t="str">
        <f t="shared" si="76"/>
        <v/>
      </c>
      <c r="CS33" s="12" t="str">
        <f t="shared" si="76"/>
        <v/>
      </c>
      <c r="CT33" s="12" t="str">
        <f t="shared" si="76"/>
        <v/>
      </c>
      <c r="CU33" s="12" t="str">
        <f t="shared" si="76"/>
        <v/>
      </c>
      <c r="CV33" s="12" t="str">
        <f t="shared" si="77"/>
        <v/>
      </c>
      <c r="CW33" s="12" t="str">
        <f t="shared" si="77"/>
        <v/>
      </c>
      <c r="CX33" s="12" t="str">
        <f t="shared" si="77"/>
        <v/>
      </c>
      <c r="CY33" s="12" t="str">
        <f t="shared" si="77"/>
        <v/>
      </c>
      <c r="CZ33" s="12" t="str">
        <f t="shared" si="77"/>
        <v/>
      </c>
      <c r="DA33" s="12" t="str">
        <f t="shared" si="77"/>
        <v/>
      </c>
      <c r="DB33" s="12" t="str">
        <f t="shared" si="77"/>
        <v/>
      </c>
      <c r="DC33" s="12" t="str">
        <f t="shared" si="77"/>
        <v/>
      </c>
      <c r="DD33" s="12" t="str">
        <f t="shared" si="77"/>
        <v/>
      </c>
      <c r="DE33" s="12" t="str">
        <f t="shared" si="77"/>
        <v/>
      </c>
      <c r="DF33" s="12" t="str">
        <f t="shared" si="77"/>
        <v/>
      </c>
      <c r="DG33" s="12" t="str">
        <f t="shared" si="78"/>
        <v/>
      </c>
      <c r="DH33" s="12" t="str">
        <f t="shared" si="78"/>
        <v/>
      </c>
      <c r="DI33" s="12" t="str">
        <f t="shared" si="78"/>
        <v/>
      </c>
      <c r="DJ33" s="12" t="str">
        <f t="shared" si="78"/>
        <v/>
      </c>
      <c r="DK33" s="12" t="str">
        <f t="shared" si="78"/>
        <v/>
      </c>
      <c r="DL33" s="12" t="str">
        <f t="shared" si="78"/>
        <v/>
      </c>
      <c r="DM33" s="12" t="str">
        <f t="shared" si="78"/>
        <v/>
      </c>
      <c r="DN33" s="12" t="str">
        <f t="shared" si="78"/>
        <v/>
      </c>
      <c r="DO33" s="12" t="str">
        <f t="shared" si="78"/>
        <v/>
      </c>
      <c r="DP33" s="12" t="str">
        <f t="shared" si="78"/>
        <v/>
      </c>
      <c r="DQ33" s="12" t="str">
        <f t="shared" si="78"/>
        <v/>
      </c>
      <c r="DR33" s="12" t="str">
        <f t="shared" si="78"/>
        <v/>
      </c>
      <c r="DS33" s="12" t="str">
        <f t="shared" si="78"/>
        <v/>
      </c>
      <c r="DT33" s="12" t="str">
        <f t="shared" si="78"/>
        <v/>
      </c>
      <c r="DU33" s="12" t="str">
        <f t="shared" si="78"/>
        <v/>
      </c>
      <c r="DV33" s="12" t="str">
        <f t="shared" si="78"/>
        <v/>
      </c>
      <c r="DW33" s="12" t="str">
        <f t="shared" si="78"/>
        <v/>
      </c>
      <c r="DX33" s="12" t="str">
        <f t="shared" si="78"/>
        <v/>
      </c>
      <c r="DY33" s="12" t="str">
        <f t="shared" si="78"/>
        <v/>
      </c>
      <c r="DZ33" s="12" t="str">
        <f t="shared" si="78"/>
        <v/>
      </c>
      <c r="EA33" s="12" t="str">
        <f t="shared" si="78"/>
        <v/>
      </c>
      <c r="EB33" s="12" t="str">
        <f t="shared" si="78"/>
        <v/>
      </c>
      <c r="EC33" s="12" t="str">
        <f t="shared" si="78"/>
        <v/>
      </c>
      <c r="ED33" s="12" t="str">
        <f t="shared" si="78"/>
        <v/>
      </c>
      <c r="EE33" s="12" t="str">
        <f t="shared" si="78"/>
        <v/>
      </c>
      <c r="EF33" s="12" t="str">
        <f t="shared" si="78"/>
        <v/>
      </c>
      <c r="EG33" s="12" t="str">
        <f t="shared" si="78"/>
        <v/>
      </c>
      <c r="EH33" s="12" t="str">
        <f t="shared" si="78"/>
        <v/>
      </c>
      <c r="EI33" s="12" t="str">
        <f t="shared" si="78"/>
        <v/>
      </c>
      <c r="EJ33" s="12" t="str">
        <f t="shared" si="79"/>
        <v/>
      </c>
      <c r="EK33" s="12" t="str">
        <f t="shared" si="79"/>
        <v/>
      </c>
      <c r="EL33" s="12" t="str">
        <f t="shared" si="79"/>
        <v/>
      </c>
      <c r="EM33" s="12" t="str">
        <f t="shared" si="79"/>
        <v/>
      </c>
      <c r="EN33" s="12" t="str">
        <f t="shared" si="79"/>
        <v/>
      </c>
      <c r="EO33" s="12" t="str">
        <f t="shared" si="79"/>
        <v/>
      </c>
      <c r="EP33" s="12" t="str">
        <f t="shared" si="79"/>
        <v/>
      </c>
      <c r="EQ33" s="12" t="str">
        <f t="shared" si="79"/>
        <v/>
      </c>
      <c r="ER33" s="12" t="str">
        <f t="shared" si="79"/>
        <v/>
      </c>
      <c r="ES33" s="12" t="str">
        <f t="shared" si="79"/>
        <v/>
      </c>
      <c r="ET33" s="12" t="str">
        <f t="shared" si="79"/>
        <v/>
      </c>
      <c r="EU33" s="12" t="str">
        <f t="shared" si="79"/>
        <v/>
      </c>
    </row>
    <row r="34" spans="1:151" ht="18" customHeight="1" x14ac:dyDescent="0.2">
      <c r="I34" s="31" t="s">
        <v>36</v>
      </c>
      <c r="J34" s="33">
        <v>7</v>
      </c>
      <c r="L34" s="1"/>
      <c r="M34" s="187" t="s">
        <v>70</v>
      </c>
      <c r="N34" s="188">
        <v>3.8194444444444441E-2</v>
      </c>
      <c r="R34" s="13" t="str">
        <f t="shared" si="64"/>
        <v>U20W 800m Straight Final</v>
      </c>
      <c r="S34" s="69">
        <v>1</v>
      </c>
      <c r="T34" s="78" t="s">
        <v>101</v>
      </c>
      <c r="U34" s="82">
        <f t="shared" si="65"/>
        <v>1.3888888888888888E-2</v>
      </c>
      <c r="V34" s="64">
        <f t="shared" si="66"/>
        <v>0.64583333333333293</v>
      </c>
      <c r="W34" s="63">
        <f t="shared" si="67"/>
        <v>0.64930555555555514</v>
      </c>
      <c r="X34" s="11">
        <f t="shared" si="68"/>
        <v>1</v>
      </c>
      <c r="Y34" s="42">
        <f t="shared" si="69"/>
        <v>5</v>
      </c>
      <c r="Z34" s="26" t="str">
        <f t="shared" si="70"/>
        <v/>
      </c>
      <c r="AA34" s="12" t="str">
        <f t="shared" si="70"/>
        <v/>
      </c>
      <c r="AB34" s="12" t="str">
        <f t="shared" si="70"/>
        <v/>
      </c>
      <c r="AC34" s="12" t="str">
        <f t="shared" si="70"/>
        <v/>
      </c>
      <c r="AD34" s="12" t="str">
        <f t="shared" si="70"/>
        <v/>
      </c>
      <c r="AE34" s="12" t="str">
        <f t="shared" si="70"/>
        <v/>
      </c>
      <c r="AF34" s="12" t="str">
        <f t="shared" si="70"/>
        <v/>
      </c>
      <c r="AG34" s="12" t="str">
        <f t="shared" si="70"/>
        <v/>
      </c>
      <c r="AH34" s="12" t="str">
        <f t="shared" si="70"/>
        <v/>
      </c>
      <c r="AI34" s="12" t="str">
        <f t="shared" si="70"/>
        <v/>
      </c>
      <c r="AJ34" s="12" t="str">
        <f t="shared" si="71"/>
        <v/>
      </c>
      <c r="AK34" s="12" t="str">
        <f t="shared" si="71"/>
        <v/>
      </c>
      <c r="AL34" s="12" t="str">
        <f t="shared" si="71"/>
        <v/>
      </c>
      <c r="AM34" s="12" t="str">
        <f t="shared" si="71"/>
        <v/>
      </c>
      <c r="AN34" s="12" t="str">
        <f t="shared" si="71"/>
        <v/>
      </c>
      <c r="AO34" s="12" t="str">
        <f t="shared" si="71"/>
        <v/>
      </c>
      <c r="AP34" s="12" t="str">
        <f t="shared" si="71"/>
        <v/>
      </c>
      <c r="AQ34" s="12" t="str">
        <f t="shared" si="71"/>
        <v/>
      </c>
      <c r="AR34" s="12" t="str">
        <f t="shared" si="71"/>
        <v/>
      </c>
      <c r="AS34" s="12" t="str">
        <f t="shared" si="71"/>
        <v/>
      </c>
      <c r="AT34" s="12" t="str">
        <f t="shared" si="72"/>
        <v/>
      </c>
      <c r="AU34" s="12" t="str">
        <f t="shared" si="72"/>
        <v/>
      </c>
      <c r="AV34" s="12" t="str">
        <f t="shared" si="72"/>
        <v/>
      </c>
      <c r="AW34" s="12" t="str">
        <f t="shared" si="72"/>
        <v/>
      </c>
      <c r="AX34" s="12" t="str">
        <f t="shared" si="72"/>
        <v/>
      </c>
      <c r="AY34" s="12" t="str">
        <f t="shared" si="72"/>
        <v/>
      </c>
      <c r="AZ34" s="12" t="str">
        <f t="shared" si="72"/>
        <v/>
      </c>
      <c r="BA34" s="12" t="str">
        <f t="shared" si="72"/>
        <v/>
      </c>
      <c r="BB34" s="12" t="str">
        <f t="shared" si="72"/>
        <v/>
      </c>
      <c r="BC34" s="12" t="str">
        <f t="shared" si="72"/>
        <v/>
      </c>
      <c r="BD34" s="12" t="str">
        <f t="shared" si="73"/>
        <v/>
      </c>
      <c r="BE34" s="12" t="str">
        <f t="shared" si="73"/>
        <v/>
      </c>
      <c r="BF34" s="12" t="str">
        <f t="shared" si="73"/>
        <v/>
      </c>
      <c r="BG34" s="12" t="str">
        <f t="shared" si="73"/>
        <v/>
      </c>
      <c r="BH34" s="12" t="str">
        <f t="shared" si="73"/>
        <v/>
      </c>
      <c r="BI34" s="12" t="str">
        <f t="shared" si="73"/>
        <v/>
      </c>
      <c r="BJ34" s="12" t="str">
        <f t="shared" si="73"/>
        <v/>
      </c>
      <c r="BK34" s="12" t="str">
        <f t="shared" si="73"/>
        <v/>
      </c>
      <c r="BL34" s="12" t="str">
        <f t="shared" si="73"/>
        <v/>
      </c>
      <c r="BM34" s="12" t="str">
        <f t="shared" si="73"/>
        <v/>
      </c>
      <c r="BN34" s="12" t="str">
        <f t="shared" si="74"/>
        <v/>
      </c>
      <c r="BO34" s="12" t="str">
        <f t="shared" si="74"/>
        <v/>
      </c>
      <c r="BP34" s="12" t="str">
        <f t="shared" si="74"/>
        <v/>
      </c>
      <c r="BQ34" s="12" t="str">
        <f t="shared" si="74"/>
        <v/>
      </c>
      <c r="BR34" s="12" t="str">
        <f t="shared" si="74"/>
        <v/>
      </c>
      <c r="BS34" s="12" t="str">
        <f t="shared" si="74"/>
        <v/>
      </c>
      <c r="BT34" s="12" t="str">
        <f t="shared" si="74"/>
        <v/>
      </c>
      <c r="BU34" s="12" t="str">
        <f t="shared" si="74"/>
        <v/>
      </c>
      <c r="BV34" s="12" t="str">
        <f t="shared" si="74"/>
        <v/>
      </c>
      <c r="BW34" s="12" t="str">
        <f t="shared" si="74"/>
        <v/>
      </c>
      <c r="BX34" s="12" t="str">
        <f t="shared" si="75"/>
        <v/>
      </c>
      <c r="BY34" s="12" t="str">
        <f t="shared" si="75"/>
        <v/>
      </c>
      <c r="BZ34" s="12" t="str">
        <f t="shared" si="75"/>
        <v/>
      </c>
      <c r="CA34" s="12" t="str">
        <f t="shared" si="75"/>
        <v/>
      </c>
      <c r="CB34" s="12" t="str">
        <f t="shared" si="75"/>
        <v/>
      </c>
      <c r="CC34" s="12" t="str">
        <f t="shared" si="75"/>
        <v/>
      </c>
      <c r="CD34" s="12" t="str">
        <f t="shared" si="75"/>
        <v/>
      </c>
      <c r="CE34" s="12" t="str">
        <f t="shared" si="75"/>
        <v/>
      </c>
      <c r="CF34" s="12" t="str">
        <f t="shared" si="75"/>
        <v/>
      </c>
      <c r="CG34" s="12">
        <f t="shared" si="75"/>
        <v>1</v>
      </c>
      <c r="CH34" s="12">
        <f t="shared" si="76"/>
        <v>1</v>
      </c>
      <c r="CI34" s="12" t="str">
        <f t="shared" si="76"/>
        <v/>
      </c>
      <c r="CJ34" s="12" t="str">
        <f t="shared" si="76"/>
        <v/>
      </c>
      <c r="CK34" s="12" t="str">
        <f t="shared" si="76"/>
        <v/>
      </c>
      <c r="CL34" s="12" t="str">
        <f t="shared" si="76"/>
        <v/>
      </c>
      <c r="CM34" s="12" t="str">
        <f t="shared" si="76"/>
        <v/>
      </c>
      <c r="CN34" s="12" t="str">
        <f t="shared" si="76"/>
        <v/>
      </c>
      <c r="CO34" s="12" t="str">
        <f t="shared" si="76"/>
        <v/>
      </c>
      <c r="CP34" s="12" t="str">
        <f t="shared" si="76"/>
        <v/>
      </c>
      <c r="CQ34" s="12" t="str">
        <f t="shared" si="76"/>
        <v/>
      </c>
      <c r="CR34" s="12" t="str">
        <f t="shared" si="76"/>
        <v/>
      </c>
      <c r="CS34" s="12" t="str">
        <f t="shared" si="76"/>
        <v/>
      </c>
      <c r="CT34" s="12" t="str">
        <f t="shared" si="76"/>
        <v/>
      </c>
      <c r="CU34" s="12" t="str">
        <f t="shared" si="76"/>
        <v/>
      </c>
      <c r="CV34" s="12" t="str">
        <f t="shared" si="77"/>
        <v/>
      </c>
      <c r="CW34" s="12" t="str">
        <f t="shared" si="77"/>
        <v/>
      </c>
      <c r="CX34" s="12" t="str">
        <f t="shared" si="77"/>
        <v/>
      </c>
      <c r="CY34" s="12" t="str">
        <f t="shared" si="77"/>
        <v/>
      </c>
      <c r="CZ34" s="12" t="str">
        <f t="shared" si="77"/>
        <v/>
      </c>
      <c r="DA34" s="12" t="str">
        <f t="shared" si="77"/>
        <v/>
      </c>
      <c r="DB34" s="12" t="str">
        <f t="shared" si="77"/>
        <v/>
      </c>
      <c r="DC34" s="12" t="str">
        <f t="shared" si="77"/>
        <v/>
      </c>
      <c r="DD34" s="12" t="str">
        <f t="shared" si="77"/>
        <v/>
      </c>
      <c r="DE34" s="12" t="str">
        <f t="shared" si="77"/>
        <v/>
      </c>
      <c r="DF34" s="12" t="str">
        <f t="shared" si="77"/>
        <v/>
      </c>
      <c r="DG34" s="12" t="str">
        <f t="shared" si="78"/>
        <v/>
      </c>
      <c r="DH34" s="12" t="str">
        <f t="shared" si="78"/>
        <v/>
      </c>
      <c r="DI34" s="12" t="str">
        <f t="shared" si="78"/>
        <v/>
      </c>
      <c r="DJ34" s="12" t="str">
        <f t="shared" si="78"/>
        <v/>
      </c>
      <c r="DK34" s="12" t="str">
        <f t="shared" si="78"/>
        <v/>
      </c>
      <c r="DL34" s="12" t="str">
        <f t="shared" si="78"/>
        <v/>
      </c>
      <c r="DM34" s="12" t="str">
        <f t="shared" si="78"/>
        <v/>
      </c>
      <c r="DN34" s="12" t="str">
        <f t="shared" si="78"/>
        <v/>
      </c>
      <c r="DO34" s="12" t="str">
        <f t="shared" si="78"/>
        <v/>
      </c>
      <c r="DP34" s="12" t="str">
        <f t="shared" si="78"/>
        <v/>
      </c>
      <c r="DQ34" s="12" t="str">
        <f t="shared" si="78"/>
        <v/>
      </c>
      <c r="DR34" s="12" t="str">
        <f t="shared" si="78"/>
        <v/>
      </c>
      <c r="DS34" s="12" t="str">
        <f t="shared" si="78"/>
        <v/>
      </c>
      <c r="DT34" s="12" t="str">
        <f t="shared" si="78"/>
        <v/>
      </c>
      <c r="DU34" s="12" t="str">
        <f t="shared" si="78"/>
        <v/>
      </c>
      <c r="DV34" s="12" t="str">
        <f t="shared" si="78"/>
        <v/>
      </c>
      <c r="DW34" s="12" t="str">
        <f t="shared" si="78"/>
        <v/>
      </c>
      <c r="DX34" s="12" t="str">
        <f t="shared" si="78"/>
        <v/>
      </c>
      <c r="DY34" s="12" t="str">
        <f t="shared" si="78"/>
        <v/>
      </c>
      <c r="DZ34" s="12" t="str">
        <f t="shared" si="78"/>
        <v/>
      </c>
      <c r="EA34" s="12" t="str">
        <f t="shared" si="78"/>
        <v/>
      </c>
      <c r="EB34" s="12" t="str">
        <f t="shared" si="78"/>
        <v/>
      </c>
      <c r="EC34" s="12" t="str">
        <f t="shared" si="78"/>
        <v/>
      </c>
      <c r="ED34" s="12" t="str">
        <f t="shared" si="78"/>
        <v/>
      </c>
      <c r="EE34" s="12" t="str">
        <f t="shared" si="78"/>
        <v/>
      </c>
      <c r="EF34" s="12" t="str">
        <f t="shared" si="78"/>
        <v/>
      </c>
      <c r="EG34" s="12" t="str">
        <f t="shared" si="78"/>
        <v/>
      </c>
      <c r="EH34" s="12" t="str">
        <f t="shared" si="78"/>
        <v/>
      </c>
      <c r="EI34" s="12" t="str">
        <f t="shared" si="78"/>
        <v/>
      </c>
      <c r="EJ34" s="12" t="str">
        <f t="shared" si="79"/>
        <v/>
      </c>
      <c r="EK34" s="12" t="str">
        <f t="shared" si="79"/>
        <v/>
      </c>
      <c r="EL34" s="12" t="str">
        <f t="shared" si="79"/>
        <v/>
      </c>
      <c r="EM34" s="12" t="str">
        <f t="shared" si="79"/>
        <v/>
      </c>
      <c r="EN34" s="12" t="str">
        <f t="shared" si="79"/>
        <v/>
      </c>
      <c r="EO34" s="12" t="str">
        <f t="shared" si="79"/>
        <v/>
      </c>
      <c r="EP34" s="12" t="str">
        <f t="shared" si="79"/>
        <v/>
      </c>
      <c r="EQ34" s="12" t="str">
        <f t="shared" si="79"/>
        <v/>
      </c>
      <c r="ER34" s="12" t="str">
        <f t="shared" si="79"/>
        <v/>
      </c>
      <c r="ES34" s="12" t="str">
        <f t="shared" si="79"/>
        <v/>
      </c>
      <c r="ET34" s="12" t="str">
        <f t="shared" si="79"/>
        <v/>
      </c>
      <c r="EU34" s="12" t="str">
        <f t="shared" si="79"/>
        <v/>
      </c>
    </row>
    <row r="35" spans="1:151" ht="18" customHeight="1" x14ac:dyDescent="0.2">
      <c r="I35" s="31" t="s">
        <v>5</v>
      </c>
      <c r="J35" s="33">
        <v>5</v>
      </c>
      <c r="L35" s="1"/>
      <c r="M35" s="187" t="s">
        <v>71</v>
      </c>
      <c r="N35" s="188">
        <v>4.8611111111111112E-2</v>
      </c>
      <c r="R35" s="13" t="str">
        <f t="shared" si="64"/>
        <v>U20W High Jump</v>
      </c>
      <c r="S35" s="69">
        <v>1</v>
      </c>
      <c r="T35" s="74" t="s">
        <v>85</v>
      </c>
      <c r="U35" s="82">
        <f t="shared" si="65"/>
        <v>1.7361111111111112E-2</v>
      </c>
      <c r="V35" s="64">
        <f t="shared" si="66"/>
        <v>0.46875</v>
      </c>
      <c r="W35" s="63">
        <f t="shared" si="67"/>
        <v>0.54374999999999996</v>
      </c>
      <c r="X35" s="11">
        <f t="shared" si="68"/>
        <v>1</v>
      </c>
      <c r="Y35" s="42">
        <f t="shared" si="69"/>
        <v>9</v>
      </c>
      <c r="Z35" s="26" t="str">
        <f t="shared" si="70"/>
        <v/>
      </c>
      <c r="AA35" s="12" t="str">
        <f t="shared" si="70"/>
        <v/>
      </c>
      <c r="AB35" s="12" t="str">
        <f t="shared" si="70"/>
        <v/>
      </c>
      <c r="AC35" s="12" t="str">
        <f t="shared" si="70"/>
        <v/>
      </c>
      <c r="AD35" s="12" t="str">
        <f t="shared" si="70"/>
        <v/>
      </c>
      <c r="AE35" s="12" t="str">
        <f t="shared" si="70"/>
        <v/>
      </c>
      <c r="AF35" s="12" t="str">
        <f t="shared" si="70"/>
        <v/>
      </c>
      <c r="AG35" s="12" t="str">
        <f t="shared" si="70"/>
        <v/>
      </c>
      <c r="AH35" s="12">
        <f t="shared" si="70"/>
        <v>1</v>
      </c>
      <c r="AI35" s="12">
        <f t="shared" si="70"/>
        <v>1</v>
      </c>
      <c r="AJ35" s="12">
        <f t="shared" si="71"/>
        <v>1</v>
      </c>
      <c r="AK35" s="12">
        <f t="shared" si="71"/>
        <v>1</v>
      </c>
      <c r="AL35" s="12">
        <f t="shared" si="71"/>
        <v>1</v>
      </c>
      <c r="AM35" s="12">
        <f t="shared" si="71"/>
        <v>1</v>
      </c>
      <c r="AN35" s="12">
        <f t="shared" si="71"/>
        <v>1</v>
      </c>
      <c r="AO35" s="12">
        <f t="shared" si="71"/>
        <v>1</v>
      </c>
      <c r="AP35" s="12">
        <f t="shared" si="71"/>
        <v>1</v>
      </c>
      <c r="AQ35" s="12">
        <f t="shared" si="71"/>
        <v>1</v>
      </c>
      <c r="AR35" s="12">
        <f t="shared" si="71"/>
        <v>1</v>
      </c>
      <c r="AS35" s="12">
        <f t="shared" si="71"/>
        <v>1</v>
      </c>
      <c r="AT35" s="12">
        <f t="shared" si="72"/>
        <v>1</v>
      </c>
      <c r="AU35" s="12">
        <f t="shared" si="72"/>
        <v>1</v>
      </c>
      <c r="AV35" s="12">
        <f t="shared" si="72"/>
        <v>1</v>
      </c>
      <c r="AW35" s="12">
        <f t="shared" si="72"/>
        <v>1</v>
      </c>
      <c r="AX35" s="12">
        <f t="shared" si="72"/>
        <v>1</v>
      </c>
      <c r="AY35" s="12">
        <f t="shared" si="72"/>
        <v>1</v>
      </c>
      <c r="AZ35" s="12">
        <f t="shared" si="72"/>
        <v>1</v>
      </c>
      <c r="BA35" s="12">
        <f t="shared" si="72"/>
        <v>1</v>
      </c>
      <c r="BB35" s="12">
        <f t="shared" si="72"/>
        <v>1</v>
      </c>
      <c r="BC35" s="12">
        <f t="shared" si="72"/>
        <v>1</v>
      </c>
      <c r="BD35" s="12" t="str">
        <f t="shared" si="73"/>
        <v/>
      </c>
      <c r="BE35" s="12" t="str">
        <f t="shared" si="73"/>
        <v/>
      </c>
      <c r="BF35" s="12" t="str">
        <f t="shared" si="73"/>
        <v/>
      </c>
      <c r="BG35" s="12" t="str">
        <f t="shared" si="73"/>
        <v/>
      </c>
      <c r="BH35" s="12" t="str">
        <f t="shared" si="73"/>
        <v/>
      </c>
      <c r="BI35" s="12" t="str">
        <f t="shared" si="73"/>
        <v/>
      </c>
      <c r="BJ35" s="12" t="str">
        <f t="shared" si="73"/>
        <v/>
      </c>
      <c r="BK35" s="12" t="str">
        <f t="shared" si="73"/>
        <v/>
      </c>
      <c r="BL35" s="12" t="str">
        <f t="shared" si="73"/>
        <v/>
      </c>
      <c r="BM35" s="12" t="str">
        <f t="shared" si="73"/>
        <v/>
      </c>
      <c r="BN35" s="12" t="str">
        <f t="shared" si="74"/>
        <v/>
      </c>
      <c r="BO35" s="12" t="str">
        <f t="shared" si="74"/>
        <v/>
      </c>
      <c r="BP35" s="12" t="str">
        <f t="shared" si="74"/>
        <v/>
      </c>
      <c r="BQ35" s="12" t="str">
        <f t="shared" si="74"/>
        <v/>
      </c>
      <c r="BR35" s="12" t="str">
        <f t="shared" si="74"/>
        <v/>
      </c>
      <c r="BS35" s="12" t="str">
        <f t="shared" si="74"/>
        <v/>
      </c>
      <c r="BT35" s="12" t="str">
        <f t="shared" si="74"/>
        <v/>
      </c>
      <c r="BU35" s="12" t="str">
        <f t="shared" si="74"/>
        <v/>
      </c>
      <c r="BV35" s="12" t="str">
        <f t="shared" si="74"/>
        <v/>
      </c>
      <c r="BW35" s="12" t="str">
        <f t="shared" si="74"/>
        <v/>
      </c>
      <c r="BX35" s="12" t="str">
        <f t="shared" si="75"/>
        <v/>
      </c>
      <c r="BY35" s="12" t="str">
        <f t="shared" si="75"/>
        <v/>
      </c>
      <c r="BZ35" s="12" t="str">
        <f t="shared" si="75"/>
        <v/>
      </c>
      <c r="CA35" s="12" t="str">
        <f t="shared" si="75"/>
        <v/>
      </c>
      <c r="CB35" s="12" t="str">
        <f t="shared" si="75"/>
        <v/>
      </c>
      <c r="CC35" s="12" t="str">
        <f t="shared" si="75"/>
        <v/>
      </c>
      <c r="CD35" s="12" t="str">
        <f t="shared" si="75"/>
        <v/>
      </c>
      <c r="CE35" s="12" t="str">
        <f t="shared" si="75"/>
        <v/>
      </c>
      <c r="CF35" s="12" t="str">
        <f t="shared" si="75"/>
        <v/>
      </c>
      <c r="CG35" s="12" t="str">
        <f t="shared" si="75"/>
        <v/>
      </c>
      <c r="CH35" s="12" t="str">
        <f t="shared" si="76"/>
        <v/>
      </c>
      <c r="CI35" s="12" t="str">
        <f t="shared" si="76"/>
        <v/>
      </c>
      <c r="CJ35" s="12" t="str">
        <f t="shared" si="76"/>
        <v/>
      </c>
      <c r="CK35" s="12" t="str">
        <f t="shared" si="76"/>
        <v/>
      </c>
      <c r="CL35" s="12" t="str">
        <f t="shared" si="76"/>
        <v/>
      </c>
      <c r="CM35" s="12" t="str">
        <f t="shared" si="76"/>
        <v/>
      </c>
      <c r="CN35" s="12" t="str">
        <f t="shared" si="76"/>
        <v/>
      </c>
      <c r="CO35" s="12" t="str">
        <f t="shared" si="76"/>
        <v/>
      </c>
      <c r="CP35" s="12" t="str">
        <f t="shared" si="76"/>
        <v/>
      </c>
      <c r="CQ35" s="12" t="str">
        <f t="shared" si="76"/>
        <v/>
      </c>
      <c r="CR35" s="12" t="str">
        <f t="shared" si="76"/>
        <v/>
      </c>
      <c r="CS35" s="12" t="str">
        <f t="shared" si="76"/>
        <v/>
      </c>
      <c r="CT35" s="12" t="str">
        <f t="shared" si="76"/>
        <v/>
      </c>
      <c r="CU35" s="12" t="str">
        <f t="shared" si="76"/>
        <v/>
      </c>
      <c r="CV35" s="12" t="str">
        <f t="shared" si="77"/>
        <v/>
      </c>
      <c r="CW35" s="12" t="str">
        <f t="shared" si="77"/>
        <v/>
      </c>
      <c r="CX35" s="12" t="str">
        <f t="shared" si="77"/>
        <v/>
      </c>
      <c r="CY35" s="12" t="str">
        <f t="shared" si="77"/>
        <v/>
      </c>
      <c r="CZ35" s="12" t="str">
        <f t="shared" si="77"/>
        <v/>
      </c>
      <c r="DA35" s="12" t="str">
        <f t="shared" si="77"/>
        <v/>
      </c>
      <c r="DB35" s="12" t="str">
        <f t="shared" si="77"/>
        <v/>
      </c>
      <c r="DC35" s="12" t="str">
        <f t="shared" si="77"/>
        <v/>
      </c>
      <c r="DD35" s="12" t="str">
        <f t="shared" si="77"/>
        <v/>
      </c>
      <c r="DE35" s="12" t="str">
        <f t="shared" si="77"/>
        <v/>
      </c>
      <c r="DF35" s="12" t="str">
        <f t="shared" si="77"/>
        <v/>
      </c>
      <c r="DG35" s="12" t="str">
        <f t="shared" si="78"/>
        <v/>
      </c>
      <c r="DH35" s="12" t="str">
        <f t="shared" si="78"/>
        <v/>
      </c>
      <c r="DI35" s="12" t="str">
        <f t="shared" si="78"/>
        <v/>
      </c>
      <c r="DJ35" s="12" t="str">
        <f t="shared" si="78"/>
        <v/>
      </c>
      <c r="DK35" s="12" t="str">
        <f t="shared" si="78"/>
        <v/>
      </c>
      <c r="DL35" s="12" t="str">
        <f t="shared" si="78"/>
        <v/>
      </c>
      <c r="DM35" s="12" t="str">
        <f t="shared" si="78"/>
        <v/>
      </c>
      <c r="DN35" s="12" t="str">
        <f t="shared" si="78"/>
        <v/>
      </c>
      <c r="DO35" s="12" t="str">
        <f t="shared" si="78"/>
        <v/>
      </c>
      <c r="DP35" s="12" t="str">
        <f t="shared" si="78"/>
        <v/>
      </c>
      <c r="DQ35" s="12" t="str">
        <f t="shared" si="78"/>
        <v/>
      </c>
      <c r="DR35" s="12" t="str">
        <f t="shared" si="78"/>
        <v/>
      </c>
      <c r="DS35" s="12" t="str">
        <f t="shared" si="78"/>
        <v/>
      </c>
      <c r="DT35" s="12" t="str">
        <f t="shared" si="78"/>
        <v/>
      </c>
      <c r="DU35" s="12" t="str">
        <f t="shared" si="78"/>
        <v/>
      </c>
      <c r="DV35" s="12" t="str">
        <f t="shared" si="78"/>
        <v/>
      </c>
      <c r="DW35" s="12" t="str">
        <f t="shared" si="78"/>
        <v/>
      </c>
      <c r="DX35" s="12" t="str">
        <f t="shared" si="78"/>
        <v/>
      </c>
      <c r="DY35" s="12" t="str">
        <f t="shared" si="78"/>
        <v/>
      </c>
      <c r="DZ35" s="12" t="str">
        <f t="shared" si="78"/>
        <v/>
      </c>
      <c r="EA35" s="12" t="str">
        <f t="shared" si="78"/>
        <v/>
      </c>
      <c r="EB35" s="12" t="str">
        <f t="shared" si="78"/>
        <v/>
      </c>
      <c r="EC35" s="12" t="str">
        <f t="shared" si="78"/>
        <v/>
      </c>
      <c r="ED35" s="12" t="str">
        <f t="shared" si="78"/>
        <v/>
      </c>
      <c r="EE35" s="12" t="str">
        <f t="shared" si="78"/>
        <v/>
      </c>
      <c r="EF35" s="12" t="str">
        <f t="shared" si="78"/>
        <v/>
      </c>
      <c r="EG35" s="12" t="str">
        <f t="shared" si="78"/>
        <v/>
      </c>
      <c r="EH35" s="12" t="str">
        <f t="shared" si="78"/>
        <v/>
      </c>
      <c r="EI35" s="12" t="str">
        <f t="shared" si="78"/>
        <v/>
      </c>
      <c r="EJ35" s="12" t="str">
        <f t="shared" si="79"/>
        <v/>
      </c>
      <c r="EK35" s="12" t="str">
        <f t="shared" si="79"/>
        <v/>
      </c>
      <c r="EL35" s="12" t="str">
        <f t="shared" si="79"/>
        <v/>
      </c>
      <c r="EM35" s="12" t="str">
        <f t="shared" si="79"/>
        <v/>
      </c>
      <c r="EN35" s="12" t="str">
        <f t="shared" si="79"/>
        <v/>
      </c>
      <c r="EO35" s="12" t="str">
        <f t="shared" si="79"/>
        <v/>
      </c>
      <c r="EP35" s="12" t="str">
        <f t="shared" si="79"/>
        <v/>
      </c>
      <c r="EQ35" s="12" t="str">
        <f t="shared" si="79"/>
        <v/>
      </c>
      <c r="ER35" s="12" t="str">
        <f t="shared" si="79"/>
        <v/>
      </c>
      <c r="ES35" s="12" t="str">
        <f t="shared" si="79"/>
        <v/>
      </c>
      <c r="ET35" s="12" t="str">
        <f t="shared" si="79"/>
        <v/>
      </c>
      <c r="EU35" s="12" t="str">
        <f t="shared" si="79"/>
        <v/>
      </c>
    </row>
    <row r="36" spans="1:151" ht="18" customHeight="1" x14ac:dyDescent="0.2">
      <c r="I36" s="34">
        <v>3.472222222222222E-3</v>
      </c>
      <c r="J36" s="35" t="s">
        <v>90</v>
      </c>
      <c r="L36" s="1"/>
      <c r="M36" s="189" t="s">
        <v>72</v>
      </c>
      <c r="N36" s="190">
        <v>6.9444444444444441E-3</v>
      </c>
      <c r="R36" s="13" t="str">
        <f t="shared" si="64"/>
        <v>U20W Long Jump</v>
      </c>
      <c r="S36" s="69">
        <v>1</v>
      </c>
      <c r="T36" s="80" t="s">
        <v>83</v>
      </c>
      <c r="U36" s="82">
        <f t="shared" si="65"/>
        <v>1.7361111111111112E-2</v>
      </c>
      <c r="V36" s="64">
        <f t="shared" si="66"/>
        <v>0.60416666666666663</v>
      </c>
      <c r="W36" s="63">
        <f t="shared" si="67"/>
        <v>0.64374999999999993</v>
      </c>
      <c r="X36" s="11">
        <f t="shared" si="68"/>
        <v>1</v>
      </c>
      <c r="Y36" s="42">
        <f t="shared" si="69"/>
        <v>11</v>
      </c>
      <c r="Z36" s="26" t="str">
        <f t="shared" si="70"/>
        <v/>
      </c>
      <c r="AA36" s="12" t="str">
        <f t="shared" si="70"/>
        <v/>
      </c>
      <c r="AB36" s="12" t="str">
        <f t="shared" si="70"/>
        <v/>
      </c>
      <c r="AC36" s="12" t="str">
        <f t="shared" si="70"/>
        <v/>
      </c>
      <c r="AD36" s="12" t="str">
        <f t="shared" si="70"/>
        <v/>
      </c>
      <c r="AE36" s="12" t="str">
        <f t="shared" si="70"/>
        <v/>
      </c>
      <c r="AF36" s="12" t="str">
        <f t="shared" si="70"/>
        <v/>
      </c>
      <c r="AG36" s="12" t="str">
        <f t="shared" si="70"/>
        <v/>
      </c>
      <c r="AH36" s="12" t="str">
        <f t="shared" si="70"/>
        <v/>
      </c>
      <c r="AI36" s="12" t="str">
        <f t="shared" si="70"/>
        <v/>
      </c>
      <c r="AJ36" s="12" t="str">
        <f t="shared" si="71"/>
        <v/>
      </c>
      <c r="AK36" s="12" t="str">
        <f t="shared" si="71"/>
        <v/>
      </c>
      <c r="AL36" s="12" t="str">
        <f t="shared" si="71"/>
        <v/>
      </c>
      <c r="AM36" s="12" t="str">
        <f t="shared" si="71"/>
        <v/>
      </c>
      <c r="AN36" s="12" t="str">
        <f t="shared" si="71"/>
        <v/>
      </c>
      <c r="AO36" s="12" t="str">
        <f t="shared" si="71"/>
        <v/>
      </c>
      <c r="AP36" s="12" t="str">
        <f t="shared" si="71"/>
        <v/>
      </c>
      <c r="AQ36" s="12" t="str">
        <f t="shared" si="71"/>
        <v/>
      </c>
      <c r="AR36" s="12" t="str">
        <f t="shared" si="71"/>
        <v/>
      </c>
      <c r="AS36" s="12" t="str">
        <f t="shared" si="71"/>
        <v/>
      </c>
      <c r="AT36" s="12" t="str">
        <f t="shared" si="72"/>
        <v/>
      </c>
      <c r="AU36" s="12" t="str">
        <f t="shared" si="72"/>
        <v/>
      </c>
      <c r="AV36" s="12" t="str">
        <f t="shared" si="72"/>
        <v/>
      </c>
      <c r="AW36" s="12" t="str">
        <f t="shared" si="72"/>
        <v/>
      </c>
      <c r="AX36" s="12" t="str">
        <f t="shared" si="72"/>
        <v/>
      </c>
      <c r="AY36" s="12" t="str">
        <f t="shared" si="72"/>
        <v/>
      </c>
      <c r="AZ36" s="12" t="str">
        <f t="shared" si="72"/>
        <v/>
      </c>
      <c r="BA36" s="12" t="str">
        <f t="shared" si="72"/>
        <v/>
      </c>
      <c r="BB36" s="12" t="str">
        <f t="shared" si="72"/>
        <v/>
      </c>
      <c r="BC36" s="12" t="str">
        <f t="shared" si="72"/>
        <v/>
      </c>
      <c r="BD36" s="12" t="str">
        <f t="shared" si="73"/>
        <v/>
      </c>
      <c r="BE36" s="12" t="str">
        <f t="shared" si="73"/>
        <v/>
      </c>
      <c r="BF36" s="12" t="str">
        <f t="shared" si="73"/>
        <v/>
      </c>
      <c r="BG36" s="12" t="str">
        <f t="shared" si="73"/>
        <v/>
      </c>
      <c r="BH36" s="12" t="str">
        <f t="shared" si="73"/>
        <v/>
      </c>
      <c r="BI36" s="12" t="str">
        <f t="shared" si="73"/>
        <v/>
      </c>
      <c r="BJ36" s="12" t="str">
        <f t="shared" si="73"/>
        <v/>
      </c>
      <c r="BK36" s="12" t="str">
        <f t="shared" si="73"/>
        <v/>
      </c>
      <c r="BL36" s="12" t="str">
        <f t="shared" si="73"/>
        <v/>
      </c>
      <c r="BM36" s="12" t="str">
        <f t="shared" si="73"/>
        <v/>
      </c>
      <c r="BN36" s="12" t="str">
        <f t="shared" si="74"/>
        <v/>
      </c>
      <c r="BO36" s="12" t="str">
        <f t="shared" si="74"/>
        <v/>
      </c>
      <c r="BP36" s="12" t="str">
        <f t="shared" si="74"/>
        <v/>
      </c>
      <c r="BQ36" s="12" t="str">
        <f t="shared" si="74"/>
        <v/>
      </c>
      <c r="BR36" s="12" t="str">
        <f t="shared" si="74"/>
        <v/>
      </c>
      <c r="BS36" s="12" t="str">
        <f t="shared" si="74"/>
        <v/>
      </c>
      <c r="BT36" s="12" t="str">
        <f t="shared" si="74"/>
        <v/>
      </c>
      <c r="BU36" s="12" t="str">
        <f t="shared" si="74"/>
        <v/>
      </c>
      <c r="BV36" s="12">
        <f t="shared" si="74"/>
        <v>1</v>
      </c>
      <c r="BW36" s="12">
        <f t="shared" si="74"/>
        <v>1</v>
      </c>
      <c r="BX36" s="12">
        <f t="shared" si="75"/>
        <v>1</v>
      </c>
      <c r="BY36" s="12">
        <f t="shared" si="75"/>
        <v>1</v>
      </c>
      <c r="BZ36" s="12">
        <f t="shared" si="75"/>
        <v>1</v>
      </c>
      <c r="CA36" s="12">
        <f t="shared" si="75"/>
        <v>1</v>
      </c>
      <c r="CB36" s="12">
        <f t="shared" si="75"/>
        <v>1</v>
      </c>
      <c r="CC36" s="12">
        <f t="shared" si="75"/>
        <v>1</v>
      </c>
      <c r="CD36" s="12">
        <f t="shared" si="75"/>
        <v>1</v>
      </c>
      <c r="CE36" s="12">
        <f t="shared" si="75"/>
        <v>1</v>
      </c>
      <c r="CF36" s="12">
        <f t="shared" si="75"/>
        <v>1</v>
      </c>
      <c r="CG36" s="12" t="str">
        <f t="shared" si="75"/>
        <v/>
      </c>
      <c r="CH36" s="12" t="str">
        <f t="shared" si="76"/>
        <v/>
      </c>
      <c r="CI36" s="12" t="str">
        <f t="shared" si="76"/>
        <v/>
      </c>
      <c r="CJ36" s="12" t="str">
        <f t="shared" si="76"/>
        <v/>
      </c>
      <c r="CK36" s="12" t="str">
        <f t="shared" si="76"/>
        <v/>
      </c>
      <c r="CL36" s="12" t="str">
        <f t="shared" si="76"/>
        <v/>
      </c>
      <c r="CM36" s="12" t="str">
        <f t="shared" si="76"/>
        <v/>
      </c>
      <c r="CN36" s="12" t="str">
        <f t="shared" si="76"/>
        <v/>
      </c>
      <c r="CO36" s="12" t="str">
        <f t="shared" si="76"/>
        <v/>
      </c>
      <c r="CP36" s="12" t="str">
        <f t="shared" si="76"/>
        <v/>
      </c>
      <c r="CQ36" s="12" t="str">
        <f t="shared" si="76"/>
        <v/>
      </c>
      <c r="CR36" s="12" t="str">
        <f t="shared" si="76"/>
        <v/>
      </c>
      <c r="CS36" s="12" t="str">
        <f t="shared" si="76"/>
        <v/>
      </c>
      <c r="CT36" s="12" t="str">
        <f t="shared" si="76"/>
        <v/>
      </c>
      <c r="CU36" s="12" t="str">
        <f t="shared" si="76"/>
        <v/>
      </c>
      <c r="CV36" s="12" t="str">
        <f t="shared" si="77"/>
        <v/>
      </c>
      <c r="CW36" s="12" t="str">
        <f t="shared" si="77"/>
        <v/>
      </c>
      <c r="CX36" s="12" t="str">
        <f t="shared" si="77"/>
        <v/>
      </c>
      <c r="CY36" s="12" t="str">
        <f t="shared" si="77"/>
        <v/>
      </c>
      <c r="CZ36" s="12" t="str">
        <f t="shared" si="77"/>
        <v/>
      </c>
      <c r="DA36" s="12" t="str">
        <f t="shared" si="77"/>
        <v/>
      </c>
      <c r="DB36" s="12" t="str">
        <f t="shared" si="77"/>
        <v/>
      </c>
      <c r="DC36" s="12" t="str">
        <f t="shared" si="77"/>
        <v/>
      </c>
      <c r="DD36" s="12" t="str">
        <f t="shared" si="77"/>
        <v/>
      </c>
      <c r="DE36" s="12" t="str">
        <f t="shared" si="77"/>
        <v/>
      </c>
      <c r="DF36" s="12" t="str">
        <f t="shared" si="77"/>
        <v/>
      </c>
      <c r="DG36" s="12" t="str">
        <f t="shared" si="78"/>
        <v/>
      </c>
      <c r="DH36" s="12" t="str">
        <f t="shared" si="78"/>
        <v/>
      </c>
      <c r="DI36" s="12" t="str">
        <f t="shared" si="78"/>
        <v/>
      </c>
      <c r="DJ36" s="12" t="str">
        <f t="shared" si="78"/>
        <v/>
      </c>
      <c r="DK36" s="12" t="str">
        <f t="shared" si="78"/>
        <v/>
      </c>
      <c r="DL36" s="12" t="str">
        <f t="shared" si="78"/>
        <v/>
      </c>
      <c r="DM36" s="12" t="str">
        <f t="shared" si="78"/>
        <v/>
      </c>
      <c r="DN36" s="12" t="str">
        <f t="shared" si="78"/>
        <v/>
      </c>
      <c r="DO36" s="12" t="str">
        <f t="shared" si="78"/>
        <v/>
      </c>
      <c r="DP36" s="12" t="str">
        <f t="shared" si="78"/>
        <v/>
      </c>
      <c r="DQ36" s="12" t="str">
        <f t="shared" si="78"/>
        <v/>
      </c>
      <c r="DR36" s="12" t="str">
        <f t="shared" si="78"/>
        <v/>
      </c>
      <c r="DS36" s="12" t="str">
        <f t="shared" si="78"/>
        <v/>
      </c>
      <c r="DT36" s="12" t="str">
        <f t="shared" si="78"/>
        <v/>
      </c>
      <c r="DU36" s="12" t="str">
        <f t="shared" si="78"/>
        <v/>
      </c>
      <c r="DV36" s="12" t="str">
        <f t="shared" si="78"/>
        <v/>
      </c>
      <c r="DW36" s="12" t="str">
        <f t="shared" si="78"/>
        <v/>
      </c>
      <c r="DX36" s="12" t="str">
        <f t="shared" si="78"/>
        <v/>
      </c>
      <c r="DY36" s="12" t="str">
        <f t="shared" si="78"/>
        <v/>
      </c>
      <c r="DZ36" s="12" t="str">
        <f t="shared" si="78"/>
        <v/>
      </c>
      <c r="EA36" s="12" t="str">
        <f t="shared" si="78"/>
        <v/>
      </c>
      <c r="EB36" s="12" t="str">
        <f t="shared" si="78"/>
        <v/>
      </c>
      <c r="EC36" s="12" t="str">
        <f t="shared" si="78"/>
        <v/>
      </c>
      <c r="ED36" s="12" t="str">
        <f t="shared" si="78"/>
        <v/>
      </c>
      <c r="EE36" s="12" t="str">
        <f t="shared" si="78"/>
        <v/>
      </c>
      <c r="EF36" s="12" t="str">
        <f t="shared" si="78"/>
        <v/>
      </c>
      <c r="EG36" s="12" t="str">
        <f t="shared" si="78"/>
        <v/>
      </c>
      <c r="EH36" s="12" t="str">
        <f t="shared" si="78"/>
        <v/>
      </c>
      <c r="EI36" s="12" t="str">
        <f t="shared" si="78"/>
        <v/>
      </c>
      <c r="EJ36" s="12" t="str">
        <f t="shared" si="79"/>
        <v/>
      </c>
      <c r="EK36" s="12" t="str">
        <f t="shared" si="79"/>
        <v/>
      </c>
      <c r="EL36" s="12" t="str">
        <f t="shared" si="79"/>
        <v/>
      </c>
      <c r="EM36" s="12" t="str">
        <f t="shared" si="79"/>
        <v/>
      </c>
      <c r="EN36" s="12" t="str">
        <f t="shared" si="79"/>
        <v/>
      </c>
      <c r="EO36" s="12" t="str">
        <f t="shared" si="79"/>
        <v/>
      </c>
      <c r="EP36" s="12" t="str">
        <f t="shared" si="79"/>
        <v/>
      </c>
      <c r="EQ36" s="12" t="str">
        <f t="shared" si="79"/>
        <v/>
      </c>
      <c r="ER36" s="12" t="str">
        <f t="shared" si="79"/>
        <v/>
      </c>
      <c r="ES36" s="12" t="str">
        <f t="shared" si="79"/>
        <v/>
      </c>
      <c r="ET36" s="12" t="str">
        <f t="shared" si="79"/>
        <v/>
      </c>
      <c r="EU36" s="12" t="str">
        <f t="shared" si="79"/>
        <v/>
      </c>
    </row>
    <row r="37" spans="1:151" ht="18" customHeight="1" x14ac:dyDescent="0.2">
      <c r="I37" s="34">
        <v>6.9444444444444447E-4</v>
      </c>
      <c r="J37" s="35"/>
      <c r="L37" s="1"/>
      <c r="M37" s="189" t="s">
        <v>73</v>
      </c>
      <c r="N37" s="190">
        <v>6.25E-2</v>
      </c>
      <c r="O37" s="6"/>
      <c r="P37" s="2"/>
      <c r="R37" s="21" t="str">
        <f t="shared" si="64"/>
        <v>U20W Shot</v>
      </c>
      <c r="S37" s="71">
        <v>1</v>
      </c>
      <c r="T37" s="75" t="s">
        <v>82</v>
      </c>
      <c r="U37" s="83">
        <f t="shared" si="65"/>
        <v>1.7361111111111112E-2</v>
      </c>
      <c r="V37" s="66">
        <f t="shared" si="66"/>
        <v>0.65972222222222221</v>
      </c>
      <c r="W37" s="63">
        <f t="shared" si="67"/>
        <v>0.68784722222222217</v>
      </c>
      <c r="X37" s="46">
        <f t="shared" si="68"/>
        <v>1</v>
      </c>
      <c r="Y37" s="44">
        <f t="shared" si="69"/>
        <v>1</v>
      </c>
      <c r="Z37" s="50" t="str">
        <f t="shared" si="70"/>
        <v/>
      </c>
      <c r="AA37" s="43" t="str">
        <f t="shared" si="70"/>
        <v/>
      </c>
      <c r="AB37" s="43" t="str">
        <f t="shared" si="70"/>
        <v/>
      </c>
      <c r="AC37" s="43" t="str">
        <f t="shared" si="70"/>
        <v/>
      </c>
      <c r="AD37" s="43" t="str">
        <f t="shared" si="70"/>
        <v/>
      </c>
      <c r="AE37" s="43" t="str">
        <f t="shared" si="70"/>
        <v/>
      </c>
      <c r="AF37" s="43" t="str">
        <f t="shared" si="70"/>
        <v/>
      </c>
      <c r="AG37" s="43" t="str">
        <f t="shared" si="70"/>
        <v/>
      </c>
      <c r="AH37" s="43" t="str">
        <f t="shared" si="70"/>
        <v/>
      </c>
      <c r="AI37" s="43" t="str">
        <f t="shared" si="70"/>
        <v/>
      </c>
      <c r="AJ37" s="43" t="str">
        <f t="shared" si="71"/>
        <v/>
      </c>
      <c r="AK37" s="43" t="str">
        <f t="shared" si="71"/>
        <v/>
      </c>
      <c r="AL37" s="43" t="str">
        <f t="shared" si="71"/>
        <v/>
      </c>
      <c r="AM37" s="43" t="str">
        <f t="shared" si="71"/>
        <v/>
      </c>
      <c r="AN37" s="43" t="str">
        <f t="shared" si="71"/>
        <v/>
      </c>
      <c r="AO37" s="43" t="str">
        <f t="shared" si="71"/>
        <v/>
      </c>
      <c r="AP37" s="43" t="str">
        <f t="shared" si="71"/>
        <v/>
      </c>
      <c r="AQ37" s="43" t="str">
        <f t="shared" si="71"/>
        <v/>
      </c>
      <c r="AR37" s="43" t="str">
        <f t="shared" si="71"/>
        <v/>
      </c>
      <c r="AS37" s="43" t="str">
        <f t="shared" si="71"/>
        <v/>
      </c>
      <c r="AT37" s="43" t="str">
        <f t="shared" si="72"/>
        <v/>
      </c>
      <c r="AU37" s="43" t="str">
        <f t="shared" si="72"/>
        <v/>
      </c>
      <c r="AV37" s="43" t="str">
        <f t="shared" si="72"/>
        <v/>
      </c>
      <c r="AW37" s="43" t="str">
        <f t="shared" si="72"/>
        <v/>
      </c>
      <c r="AX37" s="43" t="str">
        <f t="shared" si="72"/>
        <v/>
      </c>
      <c r="AY37" s="43" t="str">
        <f t="shared" si="72"/>
        <v/>
      </c>
      <c r="AZ37" s="43" t="str">
        <f t="shared" si="72"/>
        <v/>
      </c>
      <c r="BA37" s="43" t="str">
        <f t="shared" si="72"/>
        <v/>
      </c>
      <c r="BB37" s="43" t="str">
        <f t="shared" si="72"/>
        <v/>
      </c>
      <c r="BC37" s="43" t="str">
        <f t="shared" si="72"/>
        <v/>
      </c>
      <c r="BD37" s="43" t="str">
        <f t="shared" si="73"/>
        <v/>
      </c>
      <c r="BE37" s="43" t="str">
        <f t="shared" si="73"/>
        <v/>
      </c>
      <c r="BF37" s="43" t="str">
        <f t="shared" si="73"/>
        <v/>
      </c>
      <c r="BG37" s="43" t="str">
        <f t="shared" si="73"/>
        <v/>
      </c>
      <c r="BH37" s="43" t="str">
        <f t="shared" si="73"/>
        <v/>
      </c>
      <c r="BI37" s="43" t="str">
        <f t="shared" si="73"/>
        <v/>
      </c>
      <c r="BJ37" s="43" t="str">
        <f t="shared" si="73"/>
        <v/>
      </c>
      <c r="BK37" s="43" t="str">
        <f t="shared" si="73"/>
        <v/>
      </c>
      <c r="BL37" s="43" t="str">
        <f t="shared" si="73"/>
        <v/>
      </c>
      <c r="BM37" s="43" t="str">
        <f t="shared" si="73"/>
        <v/>
      </c>
      <c r="BN37" s="43" t="str">
        <f t="shared" si="74"/>
        <v/>
      </c>
      <c r="BO37" s="43" t="str">
        <f t="shared" si="74"/>
        <v/>
      </c>
      <c r="BP37" s="43" t="str">
        <f t="shared" si="74"/>
        <v/>
      </c>
      <c r="BQ37" s="43" t="str">
        <f t="shared" si="74"/>
        <v/>
      </c>
      <c r="BR37" s="43" t="str">
        <f t="shared" si="74"/>
        <v/>
      </c>
      <c r="BS37" s="43" t="str">
        <f t="shared" si="74"/>
        <v/>
      </c>
      <c r="BT37" s="43" t="str">
        <f t="shared" si="74"/>
        <v/>
      </c>
      <c r="BU37" s="43" t="str">
        <f t="shared" si="74"/>
        <v/>
      </c>
      <c r="BV37" s="43" t="str">
        <f t="shared" si="74"/>
        <v/>
      </c>
      <c r="BW37" s="43" t="str">
        <f t="shared" si="74"/>
        <v/>
      </c>
      <c r="BX37" s="43" t="str">
        <f t="shared" si="75"/>
        <v/>
      </c>
      <c r="BY37" s="43" t="str">
        <f t="shared" si="75"/>
        <v/>
      </c>
      <c r="BZ37" s="43" t="str">
        <f t="shared" si="75"/>
        <v/>
      </c>
      <c r="CA37" s="43" t="str">
        <f t="shared" si="75"/>
        <v/>
      </c>
      <c r="CB37" s="43" t="str">
        <f t="shared" si="75"/>
        <v/>
      </c>
      <c r="CC37" s="43" t="str">
        <f t="shared" si="75"/>
        <v/>
      </c>
      <c r="CD37" s="43" t="str">
        <f t="shared" si="75"/>
        <v/>
      </c>
      <c r="CE37" s="43" t="str">
        <f t="shared" si="75"/>
        <v/>
      </c>
      <c r="CF37" s="43" t="str">
        <f t="shared" si="75"/>
        <v/>
      </c>
      <c r="CG37" s="43" t="str">
        <f t="shared" si="75"/>
        <v/>
      </c>
      <c r="CH37" s="43" t="str">
        <f t="shared" si="76"/>
        <v/>
      </c>
      <c r="CI37" s="43" t="str">
        <f t="shared" si="76"/>
        <v/>
      </c>
      <c r="CJ37" s="43" t="str">
        <f t="shared" si="76"/>
        <v/>
      </c>
      <c r="CK37" s="43" t="str">
        <f t="shared" si="76"/>
        <v/>
      </c>
      <c r="CL37" s="43">
        <f t="shared" si="76"/>
        <v>1</v>
      </c>
      <c r="CM37" s="43">
        <f t="shared" si="76"/>
        <v>1</v>
      </c>
      <c r="CN37" s="43">
        <f t="shared" si="76"/>
        <v>1</v>
      </c>
      <c r="CO37" s="43">
        <f t="shared" si="76"/>
        <v>1</v>
      </c>
      <c r="CP37" s="43">
        <f t="shared" si="76"/>
        <v>1</v>
      </c>
      <c r="CQ37" s="43">
        <f t="shared" si="76"/>
        <v>1</v>
      </c>
      <c r="CR37" s="43">
        <f t="shared" si="76"/>
        <v>1</v>
      </c>
      <c r="CS37" s="43">
        <f t="shared" si="76"/>
        <v>1</v>
      </c>
      <c r="CT37" s="43" t="str">
        <f t="shared" si="76"/>
        <v/>
      </c>
      <c r="CU37" s="43" t="str">
        <f t="shared" si="76"/>
        <v/>
      </c>
      <c r="CV37" s="43" t="str">
        <f t="shared" si="77"/>
        <v/>
      </c>
      <c r="CW37" s="43" t="str">
        <f t="shared" si="77"/>
        <v/>
      </c>
      <c r="CX37" s="43" t="str">
        <f t="shared" si="77"/>
        <v/>
      </c>
      <c r="CY37" s="43" t="str">
        <f t="shared" si="77"/>
        <v/>
      </c>
      <c r="CZ37" s="43" t="str">
        <f t="shared" si="77"/>
        <v/>
      </c>
      <c r="DA37" s="43" t="str">
        <f t="shared" si="77"/>
        <v/>
      </c>
      <c r="DB37" s="43" t="str">
        <f t="shared" si="77"/>
        <v/>
      </c>
      <c r="DC37" s="43" t="str">
        <f t="shared" si="77"/>
        <v/>
      </c>
      <c r="DD37" s="43" t="str">
        <f t="shared" si="77"/>
        <v/>
      </c>
      <c r="DE37" s="43" t="str">
        <f t="shared" si="77"/>
        <v/>
      </c>
      <c r="DF37" s="43" t="str">
        <f t="shared" si="77"/>
        <v/>
      </c>
      <c r="DG37" s="43" t="str">
        <f t="shared" si="78"/>
        <v/>
      </c>
      <c r="DH37" s="43" t="str">
        <f t="shared" si="78"/>
        <v/>
      </c>
      <c r="DI37" s="43" t="str">
        <f t="shared" si="78"/>
        <v/>
      </c>
      <c r="DJ37" s="43" t="str">
        <f t="shared" si="78"/>
        <v/>
      </c>
      <c r="DK37" s="43" t="str">
        <f t="shared" si="78"/>
        <v/>
      </c>
      <c r="DL37" s="43" t="str">
        <f t="shared" si="78"/>
        <v/>
      </c>
      <c r="DM37" s="43" t="str">
        <f t="shared" si="78"/>
        <v/>
      </c>
      <c r="DN37" s="43" t="str">
        <f t="shared" si="78"/>
        <v/>
      </c>
      <c r="DO37" s="43" t="str">
        <f t="shared" si="78"/>
        <v/>
      </c>
      <c r="DP37" s="43" t="str">
        <f t="shared" si="78"/>
        <v/>
      </c>
      <c r="DQ37" s="43" t="str">
        <f t="shared" si="78"/>
        <v/>
      </c>
      <c r="DR37" s="43" t="str">
        <f t="shared" si="78"/>
        <v/>
      </c>
      <c r="DS37" s="43" t="str">
        <f t="shared" si="78"/>
        <v/>
      </c>
      <c r="DT37" s="43" t="str">
        <f t="shared" si="78"/>
        <v/>
      </c>
      <c r="DU37" s="43" t="str">
        <f t="shared" si="78"/>
        <v/>
      </c>
      <c r="DV37" s="43" t="str">
        <f t="shared" si="78"/>
        <v/>
      </c>
      <c r="DW37" s="43" t="str">
        <f t="shared" si="78"/>
        <v/>
      </c>
      <c r="DX37" s="43" t="str">
        <f t="shared" si="78"/>
        <v/>
      </c>
      <c r="DY37" s="43" t="str">
        <f t="shared" si="78"/>
        <v/>
      </c>
      <c r="DZ37" s="43" t="str">
        <f t="shared" si="78"/>
        <v/>
      </c>
      <c r="EA37" s="43" t="str">
        <f t="shared" si="78"/>
        <v/>
      </c>
      <c r="EB37" s="43" t="str">
        <f t="shared" si="78"/>
        <v/>
      </c>
      <c r="EC37" s="43" t="str">
        <f t="shared" si="78"/>
        <v/>
      </c>
      <c r="ED37" s="43" t="str">
        <f t="shared" si="78"/>
        <v/>
      </c>
      <c r="EE37" s="43" t="str">
        <f t="shared" si="78"/>
        <v/>
      </c>
      <c r="EF37" s="43" t="str">
        <f t="shared" si="78"/>
        <v/>
      </c>
      <c r="EG37" s="43" t="str">
        <f t="shared" si="78"/>
        <v/>
      </c>
      <c r="EH37" s="43" t="str">
        <f t="shared" si="78"/>
        <v/>
      </c>
      <c r="EI37" s="43" t="str">
        <f t="shared" si="78"/>
        <v/>
      </c>
      <c r="EJ37" s="43" t="str">
        <f t="shared" si="79"/>
        <v/>
      </c>
      <c r="EK37" s="43" t="str">
        <f t="shared" si="79"/>
        <v/>
      </c>
      <c r="EL37" s="43" t="str">
        <f t="shared" si="79"/>
        <v/>
      </c>
      <c r="EM37" s="43" t="str">
        <f t="shared" si="79"/>
        <v/>
      </c>
      <c r="EN37" s="43" t="str">
        <f t="shared" si="79"/>
        <v/>
      </c>
      <c r="EO37" s="43" t="str">
        <f t="shared" si="79"/>
        <v/>
      </c>
      <c r="EP37" s="43" t="str">
        <f t="shared" si="79"/>
        <v/>
      </c>
      <c r="EQ37" s="43" t="str">
        <f t="shared" si="79"/>
        <v/>
      </c>
      <c r="ER37" s="43" t="str">
        <f t="shared" si="79"/>
        <v/>
      </c>
      <c r="ES37" s="43" t="str">
        <f t="shared" si="79"/>
        <v/>
      </c>
      <c r="ET37" s="43" t="str">
        <f t="shared" si="79"/>
        <v/>
      </c>
      <c r="EU37" s="43" t="str">
        <f t="shared" si="79"/>
        <v/>
      </c>
    </row>
    <row r="38" spans="1:151" ht="18" customHeight="1" x14ac:dyDescent="0.2">
      <c r="I38" s="34">
        <v>1.0416666666666667E-3</v>
      </c>
      <c r="J38" s="35"/>
      <c r="L38" s="1"/>
      <c r="M38" s="189" t="s">
        <v>74</v>
      </c>
      <c r="N38" s="190">
        <v>2.7777777777777779E-3</v>
      </c>
      <c r="O38" s="6"/>
      <c r="P38" s="2"/>
      <c r="R38" s="117"/>
      <c r="S38" s="53"/>
      <c r="T38" s="51" t="s">
        <v>23</v>
      </c>
      <c r="U38" s="84" t="s">
        <v>21</v>
      </c>
      <c r="V38" s="88" t="s">
        <v>79</v>
      </c>
      <c r="W38" s="89" t="s">
        <v>80</v>
      </c>
      <c r="X38" s="52" t="s">
        <v>81</v>
      </c>
      <c r="Y38" s="85" t="s">
        <v>64</v>
      </c>
      <c r="Z38" s="53"/>
      <c r="AA38" s="53"/>
      <c r="AB38" s="53"/>
      <c r="AC38" s="53"/>
      <c r="AD38" s="53"/>
      <c r="AE38" s="53"/>
      <c r="AF38" s="53"/>
      <c r="AG38" s="53"/>
      <c r="AH38" s="53"/>
      <c r="AI38" s="53"/>
      <c r="AJ38" s="53"/>
      <c r="AK38" s="53"/>
      <c r="AL38" s="53"/>
      <c r="AM38" s="53"/>
      <c r="AN38" s="53"/>
      <c r="AO38" s="53"/>
      <c r="AP38" s="53"/>
      <c r="AQ38" s="53"/>
      <c r="AR38" s="53"/>
      <c r="AS38" s="53"/>
      <c r="AT38" s="53"/>
      <c r="AU38" s="53"/>
      <c r="AV38" s="53"/>
      <c r="AW38" s="53"/>
      <c r="AX38" s="53"/>
      <c r="AY38" s="53"/>
      <c r="AZ38" s="53"/>
      <c r="BA38" s="53"/>
      <c r="BB38" s="53"/>
      <c r="BC38" s="53"/>
      <c r="BD38" s="53"/>
      <c r="BE38" s="53"/>
      <c r="BF38" s="53"/>
      <c r="BG38" s="53"/>
      <c r="BH38" s="53"/>
      <c r="BI38" s="53"/>
      <c r="BJ38" s="53"/>
      <c r="BK38" s="53"/>
      <c r="BL38" s="53"/>
      <c r="BM38" s="53"/>
      <c r="BN38" s="53"/>
      <c r="BO38" s="53"/>
      <c r="BP38" s="53"/>
      <c r="BQ38" s="53"/>
      <c r="BR38" s="53"/>
      <c r="BS38" s="53"/>
      <c r="BT38" s="53"/>
      <c r="BU38" s="53"/>
      <c r="BV38" s="53"/>
      <c r="BW38" s="53"/>
      <c r="BX38" s="53"/>
      <c r="BY38" s="53"/>
      <c r="BZ38" s="53"/>
      <c r="CA38" s="53"/>
      <c r="CB38" s="53"/>
      <c r="CC38" s="53"/>
      <c r="CD38" s="53"/>
      <c r="CE38" s="53"/>
      <c r="CF38" s="53"/>
      <c r="CG38" s="53"/>
      <c r="CH38" s="53"/>
      <c r="CI38" s="53"/>
      <c r="CJ38" s="53"/>
      <c r="CK38" s="53"/>
      <c r="CL38" s="53"/>
      <c r="CM38" s="53"/>
      <c r="CN38" s="53"/>
      <c r="CO38" s="53"/>
      <c r="CP38" s="53"/>
      <c r="CQ38" s="53"/>
      <c r="CR38" s="53"/>
      <c r="CS38" s="53"/>
      <c r="CT38" s="53"/>
      <c r="CU38" s="53"/>
      <c r="CV38" s="53"/>
      <c r="CW38" s="53"/>
      <c r="CX38" s="53"/>
      <c r="CY38" s="53"/>
      <c r="CZ38" s="53"/>
      <c r="DA38" s="53"/>
      <c r="DB38" s="53"/>
      <c r="DC38" s="53"/>
      <c r="DD38" s="53"/>
      <c r="DE38" s="53"/>
      <c r="DF38" s="53"/>
      <c r="DG38" s="53"/>
      <c r="DH38" s="53"/>
      <c r="DI38" s="53"/>
      <c r="DJ38" s="53"/>
      <c r="DK38" s="53"/>
      <c r="DL38" s="53"/>
      <c r="DM38" s="53"/>
      <c r="DN38" s="53"/>
      <c r="DO38" s="53"/>
      <c r="DP38" s="53"/>
      <c r="DQ38" s="53"/>
      <c r="DR38" s="53"/>
      <c r="DS38" s="53"/>
      <c r="DT38" s="53"/>
      <c r="DU38" s="53"/>
      <c r="DV38" s="53"/>
      <c r="DW38" s="53"/>
      <c r="DX38" s="53"/>
      <c r="DY38" s="53"/>
      <c r="DZ38" s="53"/>
      <c r="EA38" s="53"/>
      <c r="EB38" s="53"/>
      <c r="EC38" s="53"/>
      <c r="ED38" s="53"/>
      <c r="EE38" s="53"/>
      <c r="EF38" s="53"/>
      <c r="EG38" s="53"/>
      <c r="EH38" s="53"/>
      <c r="EI38" s="53"/>
      <c r="EJ38" s="53"/>
      <c r="EK38" s="53"/>
      <c r="EL38" s="53"/>
      <c r="EM38" s="53"/>
      <c r="EN38" s="53"/>
      <c r="EO38" s="53"/>
      <c r="EP38" s="53"/>
      <c r="EQ38" s="53"/>
      <c r="ER38" s="53"/>
      <c r="ES38" s="53"/>
      <c r="ET38" s="53"/>
      <c r="EU38" s="53"/>
    </row>
    <row r="39" spans="1:151" ht="18" customHeight="1" x14ac:dyDescent="0.2">
      <c r="I39" s="34">
        <v>4.1666666666666664E-2</v>
      </c>
      <c r="J39" s="35" t="s">
        <v>61</v>
      </c>
      <c r="K39" s="8"/>
      <c r="L39" s="8"/>
      <c r="M39" s="187" t="s">
        <v>68</v>
      </c>
      <c r="N39" s="188">
        <v>3.472222222222222E-3</v>
      </c>
      <c r="O39" s="6"/>
      <c r="P39" s="2"/>
      <c r="Q39" s="27"/>
      <c r="R39" s="20" t="str">
        <f t="shared" ref="R39:R44" si="80">CONCATENATE($T$38," ",T39)</f>
        <v>U20M 200m Heats</v>
      </c>
      <c r="S39" s="67">
        <v>1</v>
      </c>
      <c r="T39" s="76" t="s">
        <v>113</v>
      </c>
      <c r="U39" s="81">
        <f t="shared" ref="U39:U44" si="81">IFERROR(VLOOKUP($R39,Junior_Age_Groups_Events,4,FALSE),"")</f>
        <v>1.3888888888888888E-2</v>
      </c>
      <c r="V39" s="90">
        <f t="shared" ref="V39:V44" si="82">IFERROR(VLOOKUP($R39,Junior_Age_Groups_Events,7,FALSE),"")</f>
        <v>0.57638888888888873</v>
      </c>
      <c r="W39" s="91">
        <f t="shared" ref="W39:W44" si="83">IFERROR(VLOOKUP($R39,Junior_Age_Groups_Events,17,FALSE),"")</f>
        <v>0.58680555555555536</v>
      </c>
      <c r="X39" s="45">
        <f t="shared" ref="X39:X44" si="84">IFERROR(VLOOKUP($R39,Junior_Age_Groups_Events,19,FALSE),"")</f>
        <v>1</v>
      </c>
      <c r="Y39" s="40">
        <f t="shared" ref="Y39:Y44" si="85">IFERROR(VLOOKUP($R39,Junior_Age_Groups_Events,11,FALSE),"")</f>
        <v>12</v>
      </c>
      <c r="Z39" s="49" t="str">
        <f t="shared" ref="Z39:AI44" si="86">IF(AND($V39&lt;=Z$1,$W39&gt;=Z$1),$S39,"")</f>
        <v/>
      </c>
      <c r="AA39" s="39" t="str">
        <f t="shared" si="86"/>
        <v/>
      </c>
      <c r="AB39" s="39" t="str">
        <f t="shared" si="86"/>
        <v/>
      </c>
      <c r="AC39" s="39" t="str">
        <f t="shared" si="86"/>
        <v/>
      </c>
      <c r="AD39" s="39" t="str">
        <f t="shared" si="86"/>
        <v/>
      </c>
      <c r="AE39" s="39" t="str">
        <f t="shared" si="86"/>
        <v/>
      </c>
      <c r="AF39" s="39" t="str">
        <f t="shared" si="86"/>
        <v/>
      </c>
      <c r="AG39" s="39" t="str">
        <f t="shared" si="86"/>
        <v/>
      </c>
      <c r="AH39" s="39" t="str">
        <f t="shared" si="86"/>
        <v/>
      </c>
      <c r="AI39" s="39" t="str">
        <f t="shared" si="86"/>
        <v/>
      </c>
      <c r="AJ39" s="39" t="str">
        <f t="shared" ref="AJ39:AS44" si="87">IF(AND($V39&lt;=AJ$1,$W39&gt;=AJ$1),$S39,"")</f>
        <v/>
      </c>
      <c r="AK39" s="39" t="str">
        <f t="shared" si="87"/>
        <v/>
      </c>
      <c r="AL39" s="39" t="str">
        <f t="shared" si="87"/>
        <v/>
      </c>
      <c r="AM39" s="39" t="str">
        <f t="shared" si="87"/>
        <v/>
      </c>
      <c r="AN39" s="39" t="str">
        <f t="shared" si="87"/>
        <v/>
      </c>
      <c r="AO39" s="39" t="str">
        <f t="shared" si="87"/>
        <v/>
      </c>
      <c r="AP39" s="39" t="str">
        <f t="shared" si="87"/>
        <v/>
      </c>
      <c r="AQ39" s="39" t="str">
        <f t="shared" si="87"/>
        <v/>
      </c>
      <c r="AR39" s="39" t="str">
        <f t="shared" si="87"/>
        <v/>
      </c>
      <c r="AS39" s="39" t="str">
        <f t="shared" si="87"/>
        <v/>
      </c>
      <c r="AT39" s="39" t="str">
        <f t="shared" ref="AT39:BC44" si="88">IF(AND($V39&lt;=AT$1,$W39&gt;=AT$1),$S39,"")</f>
        <v/>
      </c>
      <c r="AU39" s="39" t="str">
        <f t="shared" si="88"/>
        <v/>
      </c>
      <c r="AV39" s="39" t="str">
        <f t="shared" si="88"/>
        <v/>
      </c>
      <c r="AW39" s="39" t="str">
        <f t="shared" si="88"/>
        <v/>
      </c>
      <c r="AX39" s="39" t="str">
        <f t="shared" si="88"/>
        <v/>
      </c>
      <c r="AY39" s="39" t="str">
        <f t="shared" si="88"/>
        <v/>
      </c>
      <c r="AZ39" s="39" t="str">
        <f t="shared" si="88"/>
        <v/>
      </c>
      <c r="BA39" s="39" t="str">
        <f t="shared" si="88"/>
        <v/>
      </c>
      <c r="BB39" s="39" t="str">
        <f t="shared" si="88"/>
        <v/>
      </c>
      <c r="BC39" s="39" t="str">
        <f t="shared" si="88"/>
        <v/>
      </c>
      <c r="BD39" s="39" t="str">
        <f t="shared" ref="BD39:BM44" si="89">IF(AND($V39&lt;=BD$1,$W39&gt;=BD$1),$S39,"")</f>
        <v/>
      </c>
      <c r="BE39" s="39" t="str">
        <f t="shared" si="89"/>
        <v/>
      </c>
      <c r="BF39" s="39" t="str">
        <f t="shared" si="89"/>
        <v/>
      </c>
      <c r="BG39" s="39" t="str">
        <f t="shared" si="89"/>
        <v/>
      </c>
      <c r="BH39" s="39" t="str">
        <f t="shared" si="89"/>
        <v/>
      </c>
      <c r="BI39" s="39" t="str">
        <f t="shared" si="89"/>
        <v/>
      </c>
      <c r="BJ39" s="39" t="str">
        <f t="shared" si="89"/>
        <v/>
      </c>
      <c r="BK39" s="39" t="str">
        <f t="shared" si="89"/>
        <v/>
      </c>
      <c r="BL39" s="39" t="str">
        <f t="shared" si="89"/>
        <v/>
      </c>
      <c r="BM39" s="39" t="str">
        <f t="shared" si="89"/>
        <v/>
      </c>
      <c r="BN39" s="39">
        <f t="shared" ref="BN39:BW44" si="90">IF(AND($V39&lt;=BN$1,$W39&gt;=BN$1),$S39,"")</f>
        <v>1</v>
      </c>
      <c r="BO39" s="39">
        <f t="shared" si="90"/>
        <v>1</v>
      </c>
      <c r="BP39" s="39">
        <f t="shared" si="90"/>
        <v>1</v>
      </c>
      <c r="BQ39" s="39" t="str">
        <f t="shared" si="90"/>
        <v/>
      </c>
      <c r="BR39" s="39" t="str">
        <f t="shared" si="90"/>
        <v/>
      </c>
      <c r="BS39" s="39" t="str">
        <f t="shared" si="90"/>
        <v/>
      </c>
      <c r="BT39" s="39" t="str">
        <f t="shared" si="90"/>
        <v/>
      </c>
      <c r="BU39" s="39" t="str">
        <f t="shared" si="90"/>
        <v/>
      </c>
      <c r="BV39" s="39" t="str">
        <f t="shared" si="90"/>
        <v/>
      </c>
      <c r="BW39" s="39" t="str">
        <f t="shared" si="90"/>
        <v/>
      </c>
      <c r="BX39" s="39" t="str">
        <f t="shared" ref="BX39:CG44" si="91">IF(AND($V39&lt;=BX$1,$W39&gt;=BX$1),$S39,"")</f>
        <v/>
      </c>
      <c r="BY39" s="39" t="str">
        <f t="shared" si="91"/>
        <v/>
      </c>
      <c r="BZ39" s="39" t="str">
        <f t="shared" si="91"/>
        <v/>
      </c>
      <c r="CA39" s="39" t="str">
        <f t="shared" si="91"/>
        <v/>
      </c>
      <c r="CB39" s="39" t="str">
        <f t="shared" si="91"/>
        <v/>
      </c>
      <c r="CC39" s="39" t="str">
        <f t="shared" si="91"/>
        <v/>
      </c>
      <c r="CD39" s="39" t="str">
        <f t="shared" si="91"/>
        <v/>
      </c>
      <c r="CE39" s="39" t="str">
        <f t="shared" si="91"/>
        <v/>
      </c>
      <c r="CF39" s="39" t="str">
        <f t="shared" si="91"/>
        <v/>
      </c>
      <c r="CG39" s="39" t="str">
        <f t="shared" si="91"/>
        <v/>
      </c>
      <c r="CH39" s="39" t="str">
        <f t="shared" ref="CH39:CW44" si="92">IF(AND($V39&lt;=CH$1,$W39&gt;=CH$1),$S39,"")</f>
        <v/>
      </c>
      <c r="CI39" s="39" t="str">
        <f t="shared" si="92"/>
        <v/>
      </c>
      <c r="CJ39" s="39" t="str">
        <f t="shared" si="92"/>
        <v/>
      </c>
      <c r="CK39" s="39" t="str">
        <f t="shared" si="92"/>
        <v/>
      </c>
      <c r="CL39" s="39" t="str">
        <f t="shared" si="92"/>
        <v/>
      </c>
      <c r="CM39" s="39" t="str">
        <f t="shared" si="92"/>
        <v/>
      </c>
      <c r="CN39" s="39" t="str">
        <f t="shared" si="92"/>
        <v/>
      </c>
      <c r="CO39" s="39" t="str">
        <f t="shared" si="92"/>
        <v/>
      </c>
      <c r="CP39" s="39" t="str">
        <f t="shared" si="92"/>
        <v/>
      </c>
      <c r="CQ39" s="39" t="str">
        <f t="shared" si="92"/>
        <v/>
      </c>
      <c r="CR39" s="39" t="str">
        <f t="shared" si="92"/>
        <v/>
      </c>
      <c r="CS39" s="39" t="str">
        <f t="shared" si="92"/>
        <v/>
      </c>
      <c r="CT39" s="39" t="str">
        <f t="shared" si="92"/>
        <v/>
      </c>
      <c r="CU39" s="39" t="str">
        <f t="shared" si="92"/>
        <v/>
      </c>
      <c r="CV39" s="39" t="str">
        <f t="shared" si="92"/>
        <v/>
      </c>
      <c r="CW39" s="39" t="str">
        <f t="shared" si="92"/>
        <v/>
      </c>
      <c r="CX39" s="39" t="str">
        <f t="shared" ref="CV39:DK44" si="93">IF(AND($V39&lt;=CX$1,$W39&gt;=CX$1),$S39,"")</f>
        <v/>
      </c>
      <c r="CY39" s="39" t="str">
        <f t="shared" si="93"/>
        <v/>
      </c>
      <c r="CZ39" s="39" t="str">
        <f t="shared" si="93"/>
        <v/>
      </c>
      <c r="DA39" s="39" t="str">
        <f t="shared" si="93"/>
        <v/>
      </c>
      <c r="DB39" s="39" t="str">
        <f t="shared" si="93"/>
        <v/>
      </c>
      <c r="DC39" s="39" t="str">
        <f t="shared" si="93"/>
        <v/>
      </c>
      <c r="DD39" s="39" t="str">
        <f t="shared" si="93"/>
        <v/>
      </c>
      <c r="DE39" s="39" t="str">
        <f t="shared" si="93"/>
        <v/>
      </c>
      <c r="DF39" s="39" t="str">
        <f t="shared" si="93"/>
        <v/>
      </c>
      <c r="DG39" s="39" t="str">
        <f t="shared" si="93"/>
        <v/>
      </c>
      <c r="DH39" s="39" t="str">
        <f t="shared" si="93"/>
        <v/>
      </c>
      <c r="DI39" s="39" t="str">
        <f t="shared" si="93"/>
        <v/>
      </c>
      <c r="DJ39" s="39" t="str">
        <f t="shared" si="93"/>
        <v/>
      </c>
      <c r="DK39" s="39" t="str">
        <f t="shared" si="93"/>
        <v/>
      </c>
      <c r="DL39" s="39" t="str">
        <f t="shared" ref="DG39:EJ44" si="94">IF(AND($V39&lt;=DL$1,$W39&gt;=DL$1),$S39,"")</f>
        <v/>
      </c>
      <c r="DM39" s="39" t="str">
        <f t="shared" si="94"/>
        <v/>
      </c>
      <c r="DN39" s="39" t="str">
        <f t="shared" si="94"/>
        <v/>
      </c>
      <c r="DO39" s="39" t="str">
        <f t="shared" si="94"/>
        <v/>
      </c>
      <c r="DP39" s="39" t="str">
        <f t="shared" si="94"/>
        <v/>
      </c>
      <c r="DQ39" s="39" t="str">
        <f t="shared" si="94"/>
        <v/>
      </c>
      <c r="DR39" s="39" t="str">
        <f t="shared" si="94"/>
        <v/>
      </c>
      <c r="DS39" s="39" t="str">
        <f t="shared" si="94"/>
        <v/>
      </c>
      <c r="DT39" s="39" t="str">
        <f t="shared" si="94"/>
        <v/>
      </c>
      <c r="DU39" s="39" t="str">
        <f t="shared" si="94"/>
        <v/>
      </c>
      <c r="DV39" s="39" t="str">
        <f t="shared" si="94"/>
        <v/>
      </c>
      <c r="DW39" s="39" t="str">
        <f t="shared" si="94"/>
        <v/>
      </c>
      <c r="DX39" s="39" t="str">
        <f t="shared" si="94"/>
        <v/>
      </c>
      <c r="DY39" s="39" t="str">
        <f t="shared" si="94"/>
        <v/>
      </c>
      <c r="DZ39" s="39" t="str">
        <f t="shared" si="94"/>
        <v/>
      </c>
      <c r="EA39" s="39" t="str">
        <f t="shared" si="94"/>
        <v/>
      </c>
      <c r="EB39" s="39" t="str">
        <f t="shared" si="94"/>
        <v/>
      </c>
      <c r="EC39" s="39" t="str">
        <f t="shared" si="94"/>
        <v/>
      </c>
      <c r="ED39" s="39" t="str">
        <f t="shared" si="94"/>
        <v/>
      </c>
      <c r="EE39" s="39" t="str">
        <f t="shared" si="94"/>
        <v/>
      </c>
      <c r="EF39" s="39" t="str">
        <f t="shared" si="94"/>
        <v/>
      </c>
      <c r="EG39" s="39" t="str">
        <f t="shared" si="94"/>
        <v/>
      </c>
      <c r="EH39" s="39" t="str">
        <f t="shared" si="94"/>
        <v/>
      </c>
      <c r="EI39" s="39" t="str">
        <f t="shared" si="94"/>
        <v/>
      </c>
      <c r="EJ39" s="39" t="str">
        <f t="shared" si="94"/>
        <v/>
      </c>
      <c r="EK39" s="39" t="str">
        <f t="shared" ref="EJ39:EU44" si="95">IF(AND($V39&lt;=EK$1,$W39&gt;=EK$1),$S39,"")</f>
        <v/>
      </c>
      <c r="EL39" s="39" t="str">
        <f t="shared" si="95"/>
        <v/>
      </c>
      <c r="EM39" s="39" t="str">
        <f t="shared" si="95"/>
        <v/>
      </c>
      <c r="EN39" s="39" t="str">
        <f t="shared" si="95"/>
        <v/>
      </c>
      <c r="EO39" s="39" t="str">
        <f t="shared" si="95"/>
        <v/>
      </c>
      <c r="EP39" s="39" t="str">
        <f t="shared" si="95"/>
        <v/>
      </c>
      <c r="EQ39" s="39" t="str">
        <f t="shared" si="95"/>
        <v/>
      </c>
      <c r="ER39" s="39" t="str">
        <f t="shared" si="95"/>
        <v/>
      </c>
      <c r="ES39" s="39" t="str">
        <f t="shared" si="95"/>
        <v/>
      </c>
      <c r="ET39" s="39" t="str">
        <f t="shared" si="95"/>
        <v/>
      </c>
      <c r="EU39" s="39" t="str">
        <f t="shared" si="95"/>
        <v/>
      </c>
    </row>
    <row r="40" spans="1:151" ht="18" customHeight="1" x14ac:dyDescent="0.2">
      <c r="I40" s="7"/>
      <c r="J40" s="17"/>
      <c r="L40" s="7"/>
      <c r="M40" s="187" t="s">
        <v>69</v>
      </c>
      <c r="N40" s="188">
        <v>5.5555555555555558E-3</v>
      </c>
      <c r="O40" s="6"/>
      <c r="P40" s="2"/>
      <c r="Q40" s="27"/>
      <c r="R40" s="13" t="str">
        <f t="shared" si="80"/>
        <v>U20M 200m Final</v>
      </c>
      <c r="S40" s="69">
        <v>1</v>
      </c>
      <c r="T40" s="77" t="s">
        <v>99</v>
      </c>
      <c r="U40" s="82">
        <f t="shared" si="81"/>
        <v>1.3888888888888888E-2</v>
      </c>
      <c r="V40" s="64">
        <f t="shared" si="82"/>
        <v>0.65972222222222177</v>
      </c>
      <c r="W40" s="63">
        <f t="shared" si="83"/>
        <v>0.66319444444444398</v>
      </c>
      <c r="X40" s="11">
        <f t="shared" si="84"/>
        <v>1</v>
      </c>
      <c r="Y40" s="42">
        <f t="shared" si="85"/>
        <v>4</v>
      </c>
      <c r="Z40" s="26" t="str">
        <f t="shared" si="86"/>
        <v/>
      </c>
      <c r="AA40" s="12" t="str">
        <f t="shared" si="86"/>
        <v/>
      </c>
      <c r="AB40" s="12" t="str">
        <f t="shared" si="86"/>
        <v/>
      </c>
      <c r="AC40" s="12" t="str">
        <f t="shared" si="86"/>
        <v/>
      </c>
      <c r="AD40" s="12" t="str">
        <f t="shared" si="86"/>
        <v/>
      </c>
      <c r="AE40" s="12" t="str">
        <f t="shared" si="86"/>
        <v/>
      </c>
      <c r="AF40" s="12" t="str">
        <f t="shared" si="86"/>
        <v/>
      </c>
      <c r="AG40" s="12" t="str">
        <f t="shared" si="86"/>
        <v/>
      </c>
      <c r="AH40" s="12" t="str">
        <f t="shared" si="86"/>
        <v/>
      </c>
      <c r="AI40" s="12" t="str">
        <f t="shared" si="86"/>
        <v/>
      </c>
      <c r="AJ40" s="12" t="str">
        <f t="shared" si="87"/>
        <v/>
      </c>
      <c r="AK40" s="12" t="str">
        <f t="shared" si="87"/>
        <v/>
      </c>
      <c r="AL40" s="12" t="str">
        <f t="shared" si="87"/>
        <v/>
      </c>
      <c r="AM40" s="12" t="str">
        <f t="shared" si="87"/>
        <v/>
      </c>
      <c r="AN40" s="12" t="str">
        <f t="shared" si="87"/>
        <v/>
      </c>
      <c r="AO40" s="12" t="str">
        <f t="shared" si="87"/>
        <v/>
      </c>
      <c r="AP40" s="12" t="str">
        <f t="shared" si="87"/>
        <v/>
      </c>
      <c r="AQ40" s="12" t="str">
        <f t="shared" si="87"/>
        <v/>
      </c>
      <c r="AR40" s="12" t="str">
        <f t="shared" si="87"/>
        <v/>
      </c>
      <c r="AS40" s="12" t="str">
        <f t="shared" si="87"/>
        <v/>
      </c>
      <c r="AT40" s="12" t="str">
        <f t="shared" si="88"/>
        <v/>
      </c>
      <c r="AU40" s="12" t="str">
        <f t="shared" si="88"/>
        <v/>
      </c>
      <c r="AV40" s="12" t="str">
        <f t="shared" si="88"/>
        <v/>
      </c>
      <c r="AW40" s="12" t="str">
        <f t="shared" si="88"/>
        <v/>
      </c>
      <c r="AX40" s="12" t="str">
        <f t="shared" si="88"/>
        <v/>
      </c>
      <c r="AY40" s="12" t="str">
        <f t="shared" si="88"/>
        <v/>
      </c>
      <c r="AZ40" s="12" t="str">
        <f t="shared" si="88"/>
        <v/>
      </c>
      <c r="BA40" s="12" t="str">
        <f t="shared" si="88"/>
        <v/>
      </c>
      <c r="BB40" s="12" t="str">
        <f t="shared" si="88"/>
        <v/>
      </c>
      <c r="BC40" s="12" t="str">
        <f t="shared" si="88"/>
        <v/>
      </c>
      <c r="BD40" s="12" t="str">
        <f t="shared" si="89"/>
        <v/>
      </c>
      <c r="BE40" s="12" t="str">
        <f t="shared" si="89"/>
        <v/>
      </c>
      <c r="BF40" s="12" t="str">
        <f t="shared" si="89"/>
        <v/>
      </c>
      <c r="BG40" s="12" t="str">
        <f t="shared" si="89"/>
        <v/>
      </c>
      <c r="BH40" s="12" t="str">
        <f t="shared" si="89"/>
        <v/>
      </c>
      <c r="BI40" s="12" t="str">
        <f t="shared" si="89"/>
        <v/>
      </c>
      <c r="BJ40" s="12" t="str">
        <f t="shared" si="89"/>
        <v/>
      </c>
      <c r="BK40" s="12" t="str">
        <f t="shared" si="89"/>
        <v/>
      </c>
      <c r="BL40" s="12" t="str">
        <f t="shared" si="89"/>
        <v/>
      </c>
      <c r="BM40" s="12" t="str">
        <f t="shared" si="89"/>
        <v/>
      </c>
      <c r="BN40" s="12" t="str">
        <f t="shared" si="90"/>
        <v/>
      </c>
      <c r="BO40" s="12" t="str">
        <f t="shared" si="90"/>
        <v/>
      </c>
      <c r="BP40" s="12" t="str">
        <f t="shared" si="90"/>
        <v/>
      </c>
      <c r="BQ40" s="12" t="str">
        <f t="shared" si="90"/>
        <v/>
      </c>
      <c r="BR40" s="12" t="str">
        <f t="shared" si="90"/>
        <v/>
      </c>
      <c r="BS40" s="12" t="str">
        <f t="shared" si="90"/>
        <v/>
      </c>
      <c r="BT40" s="12" t="str">
        <f t="shared" si="90"/>
        <v/>
      </c>
      <c r="BU40" s="12" t="str">
        <f t="shared" si="90"/>
        <v/>
      </c>
      <c r="BV40" s="12" t="str">
        <f t="shared" si="90"/>
        <v/>
      </c>
      <c r="BW40" s="12" t="str">
        <f t="shared" si="90"/>
        <v/>
      </c>
      <c r="BX40" s="12" t="str">
        <f t="shared" si="91"/>
        <v/>
      </c>
      <c r="BY40" s="12" t="str">
        <f t="shared" si="91"/>
        <v/>
      </c>
      <c r="BZ40" s="12" t="str">
        <f t="shared" si="91"/>
        <v/>
      </c>
      <c r="CA40" s="12" t="str">
        <f t="shared" si="91"/>
        <v/>
      </c>
      <c r="CB40" s="12" t="str">
        <f t="shared" si="91"/>
        <v/>
      </c>
      <c r="CC40" s="12" t="str">
        <f t="shared" si="91"/>
        <v/>
      </c>
      <c r="CD40" s="12" t="str">
        <f t="shared" si="91"/>
        <v/>
      </c>
      <c r="CE40" s="12" t="str">
        <f t="shared" si="91"/>
        <v/>
      </c>
      <c r="CF40" s="12" t="str">
        <f t="shared" si="91"/>
        <v/>
      </c>
      <c r="CG40" s="12" t="str">
        <f t="shared" si="91"/>
        <v/>
      </c>
      <c r="CH40" s="12" t="str">
        <f t="shared" si="92"/>
        <v/>
      </c>
      <c r="CI40" s="12" t="str">
        <f t="shared" si="92"/>
        <v/>
      </c>
      <c r="CJ40" s="12" t="str">
        <f t="shared" si="92"/>
        <v/>
      </c>
      <c r="CK40" s="12" t="str">
        <f t="shared" si="92"/>
        <v/>
      </c>
      <c r="CL40" s="12">
        <f t="shared" si="92"/>
        <v>1</v>
      </c>
      <c r="CM40" s="12" t="str">
        <f t="shared" si="92"/>
        <v/>
      </c>
      <c r="CN40" s="12" t="str">
        <f t="shared" si="92"/>
        <v/>
      </c>
      <c r="CO40" s="12" t="str">
        <f t="shared" si="92"/>
        <v/>
      </c>
      <c r="CP40" s="12" t="str">
        <f t="shared" si="92"/>
        <v/>
      </c>
      <c r="CQ40" s="12" t="str">
        <f t="shared" si="92"/>
        <v/>
      </c>
      <c r="CR40" s="12" t="str">
        <f t="shared" si="92"/>
        <v/>
      </c>
      <c r="CS40" s="12" t="str">
        <f t="shared" si="92"/>
        <v/>
      </c>
      <c r="CT40" s="12" t="str">
        <f t="shared" si="92"/>
        <v/>
      </c>
      <c r="CU40" s="12" t="str">
        <f t="shared" si="92"/>
        <v/>
      </c>
      <c r="CV40" s="12" t="str">
        <f t="shared" si="93"/>
        <v/>
      </c>
      <c r="CW40" s="12" t="str">
        <f t="shared" si="93"/>
        <v/>
      </c>
      <c r="CX40" s="12" t="str">
        <f t="shared" si="93"/>
        <v/>
      </c>
      <c r="CY40" s="12" t="str">
        <f t="shared" si="93"/>
        <v/>
      </c>
      <c r="CZ40" s="12" t="str">
        <f t="shared" si="93"/>
        <v/>
      </c>
      <c r="DA40" s="12" t="str">
        <f t="shared" si="93"/>
        <v/>
      </c>
      <c r="DB40" s="12" t="str">
        <f t="shared" si="93"/>
        <v/>
      </c>
      <c r="DC40" s="12" t="str">
        <f t="shared" si="93"/>
        <v/>
      </c>
      <c r="DD40" s="12" t="str">
        <f t="shared" si="93"/>
        <v/>
      </c>
      <c r="DE40" s="12" t="str">
        <f t="shared" si="93"/>
        <v/>
      </c>
      <c r="DF40" s="12" t="str">
        <f t="shared" si="93"/>
        <v/>
      </c>
      <c r="DG40" s="12" t="str">
        <f t="shared" si="94"/>
        <v/>
      </c>
      <c r="DH40" s="12" t="str">
        <f t="shared" si="94"/>
        <v/>
      </c>
      <c r="DI40" s="12" t="str">
        <f t="shared" si="94"/>
        <v/>
      </c>
      <c r="DJ40" s="12" t="str">
        <f t="shared" si="94"/>
        <v/>
      </c>
      <c r="DK40" s="12" t="str">
        <f t="shared" si="94"/>
        <v/>
      </c>
      <c r="DL40" s="12" t="str">
        <f t="shared" si="94"/>
        <v/>
      </c>
      <c r="DM40" s="12" t="str">
        <f t="shared" si="94"/>
        <v/>
      </c>
      <c r="DN40" s="12" t="str">
        <f t="shared" si="94"/>
        <v/>
      </c>
      <c r="DO40" s="12" t="str">
        <f t="shared" si="94"/>
        <v/>
      </c>
      <c r="DP40" s="12" t="str">
        <f t="shared" si="94"/>
        <v/>
      </c>
      <c r="DQ40" s="12" t="str">
        <f t="shared" si="94"/>
        <v/>
      </c>
      <c r="DR40" s="12" t="str">
        <f t="shared" si="94"/>
        <v/>
      </c>
      <c r="DS40" s="12" t="str">
        <f t="shared" si="94"/>
        <v/>
      </c>
      <c r="DT40" s="12" t="str">
        <f t="shared" si="94"/>
        <v/>
      </c>
      <c r="DU40" s="12" t="str">
        <f t="shared" si="94"/>
        <v/>
      </c>
      <c r="DV40" s="12" t="str">
        <f t="shared" si="94"/>
        <v/>
      </c>
      <c r="DW40" s="12" t="str">
        <f t="shared" si="94"/>
        <v/>
      </c>
      <c r="DX40" s="12" t="str">
        <f t="shared" si="94"/>
        <v/>
      </c>
      <c r="DY40" s="12" t="str">
        <f t="shared" si="94"/>
        <v/>
      </c>
      <c r="DZ40" s="12" t="str">
        <f t="shared" si="94"/>
        <v/>
      </c>
      <c r="EA40" s="12" t="str">
        <f t="shared" si="94"/>
        <v/>
      </c>
      <c r="EB40" s="12" t="str">
        <f t="shared" si="94"/>
        <v/>
      </c>
      <c r="EC40" s="12" t="str">
        <f t="shared" si="94"/>
        <v/>
      </c>
      <c r="ED40" s="12" t="str">
        <f t="shared" si="94"/>
        <v/>
      </c>
      <c r="EE40" s="12" t="str">
        <f t="shared" si="94"/>
        <v/>
      </c>
      <c r="EF40" s="12" t="str">
        <f t="shared" si="94"/>
        <v/>
      </c>
      <c r="EG40" s="12" t="str">
        <f t="shared" si="94"/>
        <v/>
      </c>
      <c r="EH40" s="12" t="str">
        <f t="shared" si="94"/>
        <v/>
      </c>
      <c r="EI40" s="12" t="str">
        <f t="shared" si="94"/>
        <v/>
      </c>
      <c r="EJ40" s="12" t="str">
        <f t="shared" si="95"/>
        <v/>
      </c>
      <c r="EK40" s="12" t="str">
        <f t="shared" si="95"/>
        <v/>
      </c>
      <c r="EL40" s="12" t="str">
        <f t="shared" si="95"/>
        <v/>
      </c>
      <c r="EM40" s="12" t="str">
        <f t="shared" si="95"/>
        <v/>
      </c>
      <c r="EN40" s="12" t="str">
        <f t="shared" si="95"/>
        <v/>
      </c>
      <c r="EO40" s="12" t="str">
        <f t="shared" si="95"/>
        <v/>
      </c>
      <c r="EP40" s="12" t="str">
        <f t="shared" si="95"/>
        <v/>
      </c>
      <c r="EQ40" s="12" t="str">
        <f t="shared" si="95"/>
        <v/>
      </c>
      <c r="ER40" s="12" t="str">
        <f t="shared" si="95"/>
        <v/>
      </c>
      <c r="ES40" s="12" t="str">
        <f t="shared" si="95"/>
        <v/>
      </c>
      <c r="ET40" s="12" t="str">
        <f t="shared" si="95"/>
        <v/>
      </c>
      <c r="EU40" s="12" t="str">
        <f t="shared" si="95"/>
        <v/>
      </c>
    </row>
    <row r="41" spans="1:151" ht="18" customHeight="1" x14ac:dyDescent="0.2">
      <c r="I41" s="7"/>
      <c r="J41" s="17"/>
      <c r="K41" s="1"/>
      <c r="L41" s="1"/>
      <c r="M41" s="28" t="s">
        <v>75</v>
      </c>
      <c r="N41" s="27">
        <v>2.0833333333333333E-3</v>
      </c>
      <c r="O41" s="6"/>
      <c r="P41" s="2"/>
      <c r="Q41" s="27"/>
      <c r="R41" s="13" t="str">
        <f t="shared" si="80"/>
        <v>U20M 800m Heats</v>
      </c>
      <c r="S41" s="69">
        <v>1</v>
      </c>
      <c r="T41" s="78" t="s">
        <v>108</v>
      </c>
      <c r="U41" s="82">
        <f t="shared" si="81"/>
        <v>1.3888888888888888E-2</v>
      </c>
      <c r="V41" s="64">
        <f t="shared" si="82"/>
        <v>0.50694444444444442</v>
      </c>
      <c r="W41" s="63">
        <f t="shared" si="83"/>
        <v>0.51388888888888884</v>
      </c>
      <c r="X41" s="11">
        <f t="shared" si="84"/>
        <v>1</v>
      </c>
      <c r="Y41" s="42">
        <f t="shared" si="85"/>
        <v>8</v>
      </c>
      <c r="Z41" s="26" t="str">
        <f t="shared" si="86"/>
        <v/>
      </c>
      <c r="AA41" s="12" t="str">
        <f t="shared" si="86"/>
        <v/>
      </c>
      <c r="AB41" s="12" t="str">
        <f t="shared" si="86"/>
        <v/>
      </c>
      <c r="AC41" s="12" t="str">
        <f t="shared" si="86"/>
        <v/>
      </c>
      <c r="AD41" s="12" t="str">
        <f t="shared" si="86"/>
        <v/>
      </c>
      <c r="AE41" s="12" t="str">
        <f t="shared" si="86"/>
        <v/>
      </c>
      <c r="AF41" s="12" t="str">
        <f t="shared" si="86"/>
        <v/>
      </c>
      <c r="AG41" s="12" t="str">
        <f t="shared" si="86"/>
        <v/>
      </c>
      <c r="AH41" s="12" t="str">
        <f t="shared" si="86"/>
        <v/>
      </c>
      <c r="AI41" s="12" t="str">
        <f t="shared" si="86"/>
        <v/>
      </c>
      <c r="AJ41" s="12" t="str">
        <f t="shared" si="87"/>
        <v/>
      </c>
      <c r="AK41" s="12" t="str">
        <f t="shared" si="87"/>
        <v/>
      </c>
      <c r="AL41" s="12" t="str">
        <f t="shared" si="87"/>
        <v/>
      </c>
      <c r="AM41" s="12" t="str">
        <f t="shared" si="87"/>
        <v/>
      </c>
      <c r="AN41" s="12" t="str">
        <f t="shared" si="87"/>
        <v/>
      </c>
      <c r="AO41" s="12" t="str">
        <f t="shared" si="87"/>
        <v/>
      </c>
      <c r="AP41" s="12" t="str">
        <f t="shared" si="87"/>
        <v/>
      </c>
      <c r="AQ41" s="12" t="str">
        <f t="shared" si="87"/>
        <v/>
      </c>
      <c r="AR41" s="12" t="str">
        <f t="shared" si="87"/>
        <v/>
      </c>
      <c r="AS41" s="12">
        <f t="shared" si="87"/>
        <v>1</v>
      </c>
      <c r="AT41" s="12">
        <f t="shared" si="88"/>
        <v>1</v>
      </c>
      <c r="AU41" s="12">
        <f t="shared" si="88"/>
        <v>1</v>
      </c>
      <c r="AV41" s="12" t="str">
        <f t="shared" si="88"/>
        <v/>
      </c>
      <c r="AW41" s="12" t="str">
        <f t="shared" si="88"/>
        <v/>
      </c>
      <c r="AX41" s="12" t="str">
        <f t="shared" si="88"/>
        <v/>
      </c>
      <c r="AY41" s="12" t="str">
        <f t="shared" si="88"/>
        <v/>
      </c>
      <c r="AZ41" s="12" t="str">
        <f t="shared" si="88"/>
        <v/>
      </c>
      <c r="BA41" s="12" t="str">
        <f t="shared" si="88"/>
        <v/>
      </c>
      <c r="BB41" s="12" t="str">
        <f t="shared" si="88"/>
        <v/>
      </c>
      <c r="BC41" s="12" t="str">
        <f t="shared" si="88"/>
        <v/>
      </c>
      <c r="BD41" s="12" t="str">
        <f t="shared" si="89"/>
        <v/>
      </c>
      <c r="BE41" s="12" t="str">
        <f t="shared" si="89"/>
        <v/>
      </c>
      <c r="BF41" s="12" t="str">
        <f t="shared" si="89"/>
        <v/>
      </c>
      <c r="BG41" s="12" t="str">
        <f t="shared" si="89"/>
        <v/>
      </c>
      <c r="BH41" s="12" t="str">
        <f t="shared" si="89"/>
        <v/>
      </c>
      <c r="BI41" s="12" t="str">
        <f t="shared" si="89"/>
        <v/>
      </c>
      <c r="BJ41" s="12" t="str">
        <f t="shared" si="89"/>
        <v/>
      </c>
      <c r="BK41" s="12" t="str">
        <f t="shared" si="89"/>
        <v/>
      </c>
      <c r="BL41" s="12" t="str">
        <f t="shared" si="89"/>
        <v/>
      </c>
      <c r="BM41" s="12" t="str">
        <f t="shared" si="89"/>
        <v/>
      </c>
      <c r="BN41" s="12" t="str">
        <f t="shared" si="90"/>
        <v/>
      </c>
      <c r="BO41" s="12" t="str">
        <f t="shared" si="90"/>
        <v/>
      </c>
      <c r="BP41" s="12" t="str">
        <f t="shared" si="90"/>
        <v/>
      </c>
      <c r="BQ41" s="12" t="str">
        <f t="shared" si="90"/>
        <v/>
      </c>
      <c r="BR41" s="12" t="str">
        <f t="shared" si="90"/>
        <v/>
      </c>
      <c r="BS41" s="12" t="str">
        <f t="shared" si="90"/>
        <v/>
      </c>
      <c r="BT41" s="12" t="str">
        <f t="shared" si="90"/>
        <v/>
      </c>
      <c r="BU41" s="12" t="str">
        <f t="shared" si="90"/>
        <v/>
      </c>
      <c r="BV41" s="12" t="str">
        <f t="shared" si="90"/>
        <v/>
      </c>
      <c r="BW41" s="12" t="str">
        <f t="shared" si="90"/>
        <v/>
      </c>
      <c r="BX41" s="12" t="str">
        <f t="shared" si="91"/>
        <v/>
      </c>
      <c r="BY41" s="12" t="str">
        <f t="shared" si="91"/>
        <v/>
      </c>
      <c r="BZ41" s="12" t="str">
        <f t="shared" si="91"/>
        <v/>
      </c>
      <c r="CA41" s="12" t="str">
        <f t="shared" si="91"/>
        <v/>
      </c>
      <c r="CB41" s="12" t="str">
        <f t="shared" si="91"/>
        <v/>
      </c>
      <c r="CC41" s="12" t="str">
        <f t="shared" si="91"/>
        <v/>
      </c>
      <c r="CD41" s="12" t="str">
        <f t="shared" si="91"/>
        <v/>
      </c>
      <c r="CE41" s="12" t="str">
        <f t="shared" si="91"/>
        <v/>
      </c>
      <c r="CF41" s="12" t="str">
        <f t="shared" si="91"/>
        <v/>
      </c>
      <c r="CG41" s="12" t="str">
        <f t="shared" si="91"/>
        <v/>
      </c>
      <c r="CH41" s="12" t="str">
        <f t="shared" si="92"/>
        <v/>
      </c>
      <c r="CI41" s="12" t="str">
        <f t="shared" si="92"/>
        <v/>
      </c>
      <c r="CJ41" s="12" t="str">
        <f t="shared" si="92"/>
        <v/>
      </c>
      <c r="CK41" s="12" t="str">
        <f t="shared" si="92"/>
        <v/>
      </c>
      <c r="CL41" s="12" t="str">
        <f t="shared" si="92"/>
        <v/>
      </c>
      <c r="CM41" s="12" t="str">
        <f t="shared" si="92"/>
        <v/>
      </c>
      <c r="CN41" s="12" t="str">
        <f t="shared" si="92"/>
        <v/>
      </c>
      <c r="CO41" s="12" t="str">
        <f t="shared" si="92"/>
        <v/>
      </c>
      <c r="CP41" s="12" t="str">
        <f t="shared" si="92"/>
        <v/>
      </c>
      <c r="CQ41" s="12" t="str">
        <f t="shared" si="92"/>
        <v/>
      </c>
      <c r="CR41" s="12" t="str">
        <f t="shared" si="92"/>
        <v/>
      </c>
      <c r="CS41" s="12" t="str">
        <f t="shared" si="92"/>
        <v/>
      </c>
      <c r="CT41" s="12" t="str">
        <f t="shared" si="92"/>
        <v/>
      </c>
      <c r="CU41" s="12" t="str">
        <f t="shared" si="92"/>
        <v/>
      </c>
      <c r="CV41" s="12" t="str">
        <f t="shared" si="93"/>
        <v/>
      </c>
      <c r="CW41" s="12" t="str">
        <f t="shared" si="93"/>
        <v/>
      </c>
      <c r="CX41" s="12" t="str">
        <f t="shared" si="93"/>
        <v/>
      </c>
      <c r="CY41" s="12" t="str">
        <f t="shared" si="93"/>
        <v/>
      </c>
      <c r="CZ41" s="12" t="str">
        <f t="shared" si="93"/>
        <v/>
      </c>
      <c r="DA41" s="12" t="str">
        <f t="shared" si="93"/>
        <v/>
      </c>
      <c r="DB41" s="12" t="str">
        <f t="shared" si="93"/>
        <v/>
      </c>
      <c r="DC41" s="12" t="str">
        <f t="shared" si="93"/>
        <v/>
      </c>
      <c r="DD41" s="12" t="str">
        <f t="shared" si="93"/>
        <v/>
      </c>
      <c r="DE41" s="12" t="str">
        <f t="shared" si="93"/>
        <v/>
      </c>
      <c r="DF41" s="12" t="str">
        <f t="shared" si="93"/>
        <v/>
      </c>
      <c r="DG41" s="12" t="str">
        <f t="shared" si="94"/>
        <v/>
      </c>
      <c r="DH41" s="12" t="str">
        <f t="shared" si="94"/>
        <v/>
      </c>
      <c r="DI41" s="12" t="str">
        <f t="shared" si="94"/>
        <v/>
      </c>
      <c r="DJ41" s="12" t="str">
        <f t="shared" si="94"/>
        <v/>
      </c>
      <c r="DK41" s="12" t="str">
        <f t="shared" si="94"/>
        <v/>
      </c>
      <c r="DL41" s="12" t="str">
        <f t="shared" si="94"/>
        <v/>
      </c>
      <c r="DM41" s="12" t="str">
        <f t="shared" si="94"/>
        <v/>
      </c>
      <c r="DN41" s="12" t="str">
        <f t="shared" si="94"/>
        <v/>
      </c>
      <c r="DO41" s="12" t="str">
        <f t="shared" si="94"/>
        <v/>
      </c>
      <c r="DP41" s="12" t="str">
        <f t="shared" si="94"/>
        <v/>
      </c>
      <c r="DQ41" s="12" t="str">
        <f t="shared" si="94"/>
        <v/>
      </c>
      <c r="DR41" s="12" t="str">
        <f t="shared" si="94"/>
        <v/>
      </c>
      <c r="DS41" s="12" t="str">
        <f t="shared" si="94"/>
        <v/>
      </c>
      <c r="DT41" s="12" t="str">
        <f t="shared" si="94"/>
        <v/>
      </c>
      <c r="DU41" s="12" t="str">
        <f t="shared" si="94"/>
        <v/>
      </c>
      <c r="DV41" s="12" t="str">
        <f t="shared" si="94"/>
        <v/>
      </c>
      <c r="DW41" s="12" t="str">
        <f t="shared" si="94"/>
        <v/>
      </c>
      <c r="DX41" s="12" t="str">
        <f t="shared" si="94"/>
        <v/>
      </c>
      <c r="DY41" s="12" t="str">
        <f t="shared" si="94"/>
        <v/>
      </c>
      <c r="DZ41" s="12" t="str">
        <f t="shared" si="94"/>
        <v/>
      </c>
      <c r="EA41" s="12" t="str">
        <f t="shared" si="94"/>
        <v/>
      </c>
      <c r="EB41" s="12" t="str">
        <f t="shared" si="94"/>
        <v/>
      </c>
      <c r="EC41" s="12" t="str">
        <f t="shared" si="94"/>
        <v/>
      </c>
      <c r="ED41" s="12" t="str">
        <f t="shared" si="94"/>
        <v/>
      </c>
      <c r="EE41" s="12" t="str">
        <f t="shared" si="94"/>
        <v/>
      </c>
      <c r="EF41" s="12" t="str">
        <f t="shared" si="94"/>
        <v/>
      </c>
      <c r="EG41" s="12" t="str">
        <f t="shared" si="94"/>
        <v/>
      </c>
      <c r="EH41" s="12" t="str">
        <f t="shared" si="94"/>
        <v/>
      </c>
      <c r="EI41" s="12" t="str">
        <f t="shared" si="94"/>
        <v/>
      </c>
      <c r="EJ41" s="12" t="str">
        <f t="shared" si="95"/>
        <v/>
      </c>
      <c r="EK41" s="12" t="str">
        <f t="shared" si="95"/>
        <v/>
      </c>
      <c r="EL41" s="12" t="str">
        <f t="shared" si="95"/>
        <v/>
      </c>
      <c r="EM41" s="12" t="str">
        <f t="shared" si="95"/>
        <v/>
      </c>
      <c r="EN41" s="12" t="str">
        <f t="shared" si="95"/>
        <v/>
      </c>
      <c r="EO41" s="12" t="str">
        <f t="shared" si="95"/>
        <v/>
      </c>
      <c r="EP41" s="12" t="str">
        <f t="shared" si="95"/>
        <v/>
      </c>
      <c r="EQ41" s="12" t="str">
        <f t="shared" si="95"/>
        <v/>
      </c>
      <c r="ER41" s="12" t="str">
        <f t="shared" si="95"/>
        <v/>
      </c>
      <c r="ES41" s="12" t="str">
        <f t="shared" si="95"/>
        <v/>
      </c>
      <c r="ET41" s="12" t="str">
        <f t="shared" si="95"/>
        <v/>
      </c>
      <c r="EU41" s="12" t="str">
        <f t="shared" si="95"/>
        <v/>
      </c>
    </row>
    <row r="42" spans="1:151" ht="18" customHeight="1" x14ac:dyDescent="0.2">
      <c r="K42" s="8"/>
      <c r="L42" s="8"/>
      <c r="M42" s="28" t="s">
        <v>76</v>
      </c>
      <c r="N42" s="27">
        <v>6.9444444444444447E-4</v>
      </c>
      <c r="O42" s="6"/>
      <c r="P42" s="2"/>
      <c r="Q42" s="27"/>
      <c r="R42" s="13" t="str">
        <f t="shared" si="80"/>
        <v>U20M 800m Final</v>
      </c>
      <c r="S42" s="69">
        <v>1</v>
      </c>
      <c r="T42" s="78" t="s">
        <v>98</v>
      </c>
      <c r="U42" s="82">
        <f t="shared" si="81"/>
        <v>1.3888888888888888E-2</v>
      </c>
      <c r="V42" s="64">
        <f t="shared" si="82"/>
        <v>0.65277777777777735</v>
      </c>
      <c r="W42" s="63">
        <f t="shared" si="83"/>
        <v>0.65624999999999956</v>
      </c>
      <c r="X42" s="11">
        <f t="shared" si="84"/>
        <v>1</v>
      </c>
      <c r="Y42" s="42">
        <f t="shared" si="85"/>
        <v>6</v>
      </c>
      <c r="Z42" s="26" t="str">
        <f t="shared" si="86"/>
        <v/>
      </c>
      <c r="AA42" s="12" t="str">
        <f t="shared" si="86"/>
        <v/>
      </c>
      <c r="AB42" s="12" t="str">
        <f t="shared" si="86"/>
        <v/>
      </c>
      <c r="AC42" s="12" t="str">
        <f t="shared" si="86"/>
        <v/>
      </c>
      <c r="AD42" s="12" t="str">
        <f t="shared" si="86"/>
        <v/>
      </c>
      <c r="AE42" s="12" t="str">
        <f t="shared" si="86"/>
        <v/>
      </c>
      <c r="AF42" s="12" t="str">
        <f t="shared" si="86"/>
        <v/>
      </c>
      <c r="AG42" s="12" t="str">
        <f t="shared" si="86"/>
        <v/>
      </c>
      <c r="AH42" s="12" t="str">
        <f t="shared" si="86"/>
        <v/>
      </c>
      <c r="AI42" s="12" t="str">
        <f t="shared" si="86"/>
        <v/>
      </c>
      <c r="AJ42" s="12" t="str">
        <f t="shared" si="87"/>
        <v/>
      </c>
      <c r="AK42" s="12" t="str">
        <f t="shared" si="87"/>
        <v/>
      </c>
      <c r="AL42" s="12" t="str">
        <f t="shared" si="87"/>
        <v/>
      </c>
      <c r="AM42" s="12" t="str">
        <f t="shared" si="87"/>
        <v/>
      </c>
      <c r="AN42" s="12" t="str">
        <f t="shared" si="87"/>
        <v/>
      </c>
      <c r="AO42" s="12" t="str">
        <f t="shared" si="87"/>
        <v/>
      </c>
      <c r="AP42" s="12" t="str">
        <f t="shared" si="87"/>
        <v/>
      </c>
      <c r="AQ42" s="12" t="str">
        <f t="shared" si="87"/>
        <v/>
      </c>
      <c r="AR42" s="12" t="str">
        <f t="shared" si="87"/>
        <v/>
      </c>
      <c r="AS42" s="12" t="str">
        <f t="shared" si="87"/>
        <v/>
      </c>
      <c r="AT42" s="12" t="str">
        <f t="shared" si="88"/>
        <v/>
      </c>
      <c r="AU42" s="12" t="str">
        <f t="shared" si="88"/>
        <v/>
      </c>
      <c r="AV42" s="12" t="str">
        <f t="shared" si="88"/>
        <v/>
      </c>
      <c r="AW42" s="12" t="str">
        <f t="shared" si="88"/>
        <v/>
      </c>
      <c r="AX42" s="12" t="str">
        <f t="shared" si="88"/>
        <v/>
      </c>
      <c r="AY42" s="12" t="str">
        <f t="shared" si="88"/>
        <v/>
      </c>
      <c r="AZ42" s="12" t="str">
        <f t="shared" si="88"/>
        <v/>
      </c>
      <c r="BA42" s="12" t="str">
        <f t="shared" si="88"/>
        <v/>
      </c>
      <c r="BB42" s="12" t="str">
        <f t="shared" si="88"/>
        <v/>
      </c>
      <c r="BC42" s="12" t="str">
        <f t="shared" si="88"/>
        <v/>
      </c>
      <c r="BD42" s="12" t="str">
        <f t="shared" si="89"/>
        <v/>
      </c>
      <c r="BE42" s="12" t="str">
        <f t="shared" si="89"/>
        <v/>
      </c>
      <c r="BF42" s="12" t="str">
        <f t="shared" si="89"/>
        <v/>
      </c>
      <c r="BG42" s="12" t="str">
        <f t="shared" si="89"/>
        <v/>
      </c>
      <c r="BH42" s="12" t="str">
        <f t="shared" si="89"/>
        <v/>
      </c>
      <c r="BI42" s="12" t="str">
        <f t="shared" si="89"/>
        <v/>
      </c>
      <c r="BJ42" s="12" t="str">
        <f t="shared" si="89"/>
        <v/>
      </c>
      <c r="BK42" s="12" t="str">
        <f t="shared" si="89"/>
        <v/>
      </c>
      <c r="BL42" s="12" t="str">
        <f t="shared" si="89"/>
        <v/>
      </c>
      <c r="BM42" s="12" t="str">
        <f t="shared" si="89"/>
        <v/>
      </c>
      <c r="BN42" s="12" t="str">
        <f t="shared" si="90"/>
        <v/>
      </c>
      <c r="BO42" s="12" t="str">
        <f t="shared" si="90"/>
        <v/>
      </c>
      <c r="BP42" s="12" t="str">
        <f t="shared" si="90"/>
        <v/>
      </c>
      <c r="BQ42" s="12" t="str">
        <f t="shared" si="90"/>
        <v/>
      </c>
      <c r="BR42" s="12" t="str">
        <f t="shared" si="90"/>
        <v/>
      </c>
      <c r="BS42" s="12" t="str">
        <f t="shared" si="90"/>
        <v/>
      </c>
      <c r="BT42" s="12" t="str">
        <f t="shared" si="90"/>
        <v/>
      </c>
      <c r="BU42" s="12" t="str">
        <f t="shared" si="90"/>
        <v/>
      </c>
      <c r="BV42" s="12" t="str">
        <f t="shared" si="90"/>
        <v/>
      </c>
      <c r="BW42" s="12" t="str">
        <f t="shared" si="90"/>
        <v/>
      </c>
      <c r="BX42" s="12" t="str">
        <f t="shared" si="91"/>
        <v/>
      </c>
      <c r="BY42" s="12" t="str">
        <f t="shared" si="91"/>
        <v/>
      </c>
      <c r="BZ42" s="12" t="str">
        <f t="shared" si="91"/>
        <v/>
      </c>
      <c r="CA42" s="12" t="str">
        <f t="shared" si="91"/>
        <v/>
      </c>
      <c r="CB42" s="12" t="str">
        <f t="shared" si="91"/>
        <v/>
      </c>
      <c r="CC42" s="12" t="str">
        <f t="shared" si="91"/>
        <v/>
      </c>
      <c r="CD42" s="12" t="str">
        <f t="shared" si="91"/>
        <v/>
      </c>
      <c r="CE42" s="12" t="str">
        <f t="shared" si="91"/>
        <v/>
      </c>
      <c r="CF42" s="12" t="str">
        <f t="shared" si="91"/>
        <v/>
      </c>
      <c r="CG42" s="12" t="str">
        <f t="shared" si="91"/>
        <v/>
      </c>
      <c r="CH42" s="12" t="str">
        <f t="shared" si="92"/>
        <v/>
      </c>
      <c r="CI42" s="12">
        <f t="shared" si="92"/>
        <v>1</v>
      </c>
      <c r="CJ42" s="12">
        <f t="shared" si="92"/>
        <v>1</v>
      </c>
      <c r="CK42" s="12" t="str">
        <f t="shared" si="92"/>
        <v/>
      </c>
      <c r="CL42" s="12" t="str">
        <f t="shared" si="92"/>
        <v/>
      </c>
      <c r="CM42" s="12" t="str">
        <f t="shared" si="92"/>
        <v/>
      </c>
      <c r="CN42" s="12" t="str">
        <f t="shared" si="92"/>
        <v/>
      </c>
      <c r="CO42" s="12" t="str">
        <f t="shared" si="92"/>
        <v/>
      </c>
      <c r="CP42" s="12" t="str">
        <f t="shared" si="92"/>
        <v/>
      </c>
      <c r="CQ42" s="12" t="str">
        <f t="shared" si="92"/>
        <v/>
      </c>
      <c r="CR42" s="12" t="str">
        <f t="shared" si="92"/>
        <v/>
      </c>
      <c r="CS42" s="12" t="str">
        <f t="shared" si="92"/>
        <v/>
      </c>
      <c r="CT42" s="12" t="str">
        <f t="shared" si="92"/>
        <v/>
      </c>
      <c r="CU42" s="12" t="str">
        <f t="shared" si="92"/>
        <v/>
      </c>
      <c r="CV42" s="12" t="str">
        <f t="shared" si="93"/>
        <v/>
      </c>
      <c r="CW42" s="12" t="str">
        <f t="shared" si="93"/>
        <v/>
      </c>
      <c r="CX42" s="12" t="str">
        <f t="shared" si="93"/>
        <v/>
      </c>
      <c r="CY42" s="12" t="str">
        <f t="shared" si="93"/>
        <v/>
      </c>
      <c r="CZ42" s="12" t="str">
        <f t="shared" si="93"/>
        <v/>
      </c>
      <c r="DA42" s="12" t="str">
        <f t="shared" si="93"/>
        <v/>
      </c>
      <c r="DB42" s="12" t="str">
        <f t="shared" si="93"/>
        <v/>
      </c>
      <c r="DC42" s="12" t="str">
        <f t="shared" si="93"/>
        <v/>
      </c>
      <c r="DD42" s="12" t="str">
        <f t="shared" si="93"/>
        <v/>
      </c>
      <c r="DE42" s="12" t="str">
        <f t="shared" si="93"/>
        <v/>
      </c>
      <c r="DF42" s="12" t="str">
        <f t="shared" si="93"/>
        <v/>
      </c>
      <c r="DG42" s="12" t="str">
        <f t="shared" si="94"/>
        <v/>
      </c>
      <c r="DH42" s="12" t="str">
        <f t="shared" si="94"/>
        <v/>
      </c>
      <c r="DI42" s="12" t="str">
        <f t="shared" si="94"/>
        <v/>
      </c>
      <c r="DJ42" s="12" t="str">
        <f t="shared" si="94"/>
        <v/>
      </c>
      <c r="DK42" s="12" t="str">
        <f t="shared" si="94"/>
        <v/>
      </c>
      <c r="DL42" s="12" t="str">
        <f t="shared" si="94"/>
        <v/>
      </c>
      <c r="DM42" s="12" t="str">
        <f t="shared" si="94"/>
        <v/>
      </c>
      <c r="DN42" s="12" t="str">
        <f t="shared" si="94"/>
        <v/>
      </c>
      <c r="DO42" s="12" t="str">
        <f t="shared" si="94"/>
        <v/>
      </c>
      <c r="DP42" s="12" t="str">
        <f t="shared" si="94"/>
        <v/>
      </c>
      <c r="DQ42" s="12" t="str">
        <f t="shared" si="94"/>
        <v/>
      </c>
      <c r="DR42" s="12" t="str">
        <f t="shared" si="94"/>
        <v/>
      </c>
      <c r="DS42" s="12" t="str">
        <f t="shared" si="94"/>
        <v/>
      </c>
      <c r="DT42" s="12" t="str">
        <f t="shared" si="94"/>
        <v/>
      </c>
      <c r="DU42" s="12" t="str">
        <f t="shared" si="94"/>
        <v/>
      </c>
      <c r="DV42" s="12" t="str">
        <f t="shared" si="94"/>
        <v/>
      </c>
      <c r="DW42" s="12" t="str">
        <f t="shared" si="94"/>
        <v/>
      </c>
      <c r="DX42" s="12" t="str">
        <f t="shared" si="94"/>
        <v/>
      </c>
      <c r="DY42" s="12" t="str">
        <f t="shared" si="94"/>
        <v/>
      </c>
      <c r="DZ42" s="12" t="str">
        <f t="shared" si="94"/>
        <v/>
      </c>
      <c r="EA42" s="12" t="str">
        <f t="shared" si="94"/>
        <v/>
      </c>
      <c r="EB42" s="12" t="str">
        <f t="shared" si="94"/>
        <v/>
      </c>
      <c r="EC42" s="12" t="str">
        <f t="shared" si="94"/>
        <v/>
      </c>
      <c r="ED42" s="12" t="str">
        <f t="shared" si="94"/>
        <v/>
      </c>
      <c r="EE42" s="12" t="str">
        <f t="shared" si="94"/>
        <v/>
      </c>
      <c r="EF42" s="12" t="str">
        <f t="shared" si="94"/>
        <v/>
      </c>
      <c r="EG42" s="12" t="str">
        <f t="shared" si="94"/>
        <v/>
      </c>
      <c r="EH42" s="12" t="str">
        <f t="shared" si="94"/>
        <v/>
      </c>
      <c r="EI42" s="12" t="str">
        <f t="shared" si="94"/>
        <v/>
      </c>
      <c r="EJ42" s="12" t="str">
        <f t="shared" si="95"/>
        <v/>
      </c>
      <c r="EK42" s="12" t="str">
        <f t="shared" si="95"/>
        <v/>
      </c>
      <c r="EL42" s="12" t="str">
        <f t="shared" si="95"/>
        <v/>
      </c>
      <c r="EM42" s="12" t="str">
        <f t="shared" si="95"/>
        <v/>
      </c>
      <c r="EN42" s="12" t="str">
        <f t="shared" si="95"/>
        <v/>
      </c>
      <c r="EO42" s="12" t="str">
        <f t="shared" si="95"/>
        <v/>
      </c>
      <c r="EP42" s="12" t="str">
        <f t="shared" si="95"/>
        <v/>
      </c>
      <c r="EQ42" s="12" t="str">
        <f t="shared" si="95"/>
        <v/>
      </c>
      <c r="ER42" s="12" t="str">
        <f t="shared" si="95"/>
        <v/>
      </c>
      <c r="ES42" s="12" t="str">
        <f t="shared" si="95"/>
        <v/>
      </c>
      <c r="ET42" s="12" t="str">
        <f t="shared" si="95"/>
        <v/>
      </c>
      <c r="EU42" s="12" t="str">
        <f t="shared" si="95"/>
        <v/>
      </c>
    </row>
    <row r="43" spans="1:151" ht="18" customHeight="1" x14ac:dyDescent="0.2">
      <c r="M43" s="8" t="s">
        <v>242</v>
      </c>
      <c r="N43" s="6">
        <v>1.0416666666666666E-2</v>
      </c>
      <c r="O43" s="6"/>
      <c r="P43" s="2"/>
      <c r="Q43" s="27"/>
      <c r="R43" s="13" t="str">
        <f t="shared" si="80"/>
        <v>U20M High Jump</v>
      </c>
      <c r="S43" s="69">
        <v>1</v>
      </c>
      <c r="T43" s="74" t="s">
        <v>85</v>
      </c>
      <c r="U43" s="82">
        <f t="shared" si="81"/>
        <v>1.7361111111111112E-2</v>
      </c>
      <c r="V43" s="64">
        <f t="shared" si="82"/>
        <v>0.61805555555555558</v>
      </c>
      <c r="W43" s="63">
        <f t="shared" si="83"/>
        <v>0.67638888888888893</v>
      </c>
      <c r="X43" s="11">
        <f t="shared" si="84"/>
        <v>1</v>
      </c>
      <c r="Y43" s="42">
        <f t="shared" si="85"/>
        <v>7</v>
      </c>
      <c r="Z43" s="26" t="str">
        <f t="shared" si="86"/>
        <v/>
      </c>
      <c r="AA43" s="12" t="str">
        <f t="shared" si="86"/>
        <v/>
      </c>
      <c r="AB43" s="12" t="str">
        <f t="shared" si="86"/>
        <v/>
      </c>
      <c r="AC43" s="12" t="str">
        <f t="shared" si="86"/>
        <v/>
      </c>
      <c r="AD43" s="12" t="str">
        <f t="shared" si="86"/>
        <v/>
      </c>
      <c r="AE43" s="12" t="str">
        <f t="shared" si="86"/>
        <v/>
      </c>
      <c r="AF43" s="12" t="str">
        <f t="shared" si="86"/>
        <v/>
      </c>
      <c r="AG43" s="12" t="str">
        <f t="shared" si="86"/>
        <v/>
      </c>
      <c r="AH43" s="12" t="str">
        <f t="shared" si="86"/>
        <v/>
      </c>
      <c r="AI43" s="12" t="str">
        <f t="shared" si="86"/>
        <v/>
      </c>
      <c r="AJ43" s="12" t="str">
        <f t="shared" si="87"/>
        <v/>
      </c>
      <c r="AK43" s="12" t="str">
        <f t="shared" si="87"/>
        <v/>
      </c>
      <c r="AL43" s="12" t="str">
        <f t="shared" si="87"/>
        <v/>
      </c>
      <c r="AM43" s="12" t="str">
        <f t="shared" si="87"/>
        <v/>
      </c>
      <c r="AN43" s="12" t="str">
        <f t="shared" si="87"/>
        <v/>
      </c>
      <c r="AO43" s="12" t="str">
        <f t="shared" si="87"/>
        <v/>
      </c>
      <c r="AP43" s="12" t="str">
        <f t="shared" si="87"/>
        <v/>
      </c>
      <c r="AQ43" s="12" t="str">
        <f t="shared" si="87"/>
        <v/>
      </c>
      <c r="AR43" s="12" t="str">
        <f t="shared" si="87"/>
        <v/>
      </c>
      <c r="AS43" s="12" t="str">
        <f t="shared" si="87"/>
        <v/>
      </c>
      <c r="AT43" s="12" t="str">
        <f t="shared" si="88"/>
        <v/>
      </c>
      <c r="AU43" s="12" t="str">
        <f t="shared" si="88"/>
        <v/>
      </c>
      <c r="AV43" s="12" t="str">
        <f t="shared" si="88"/>
        <v/>
      </c>
      <c r="AW43" s="12" t="str">
        <f t="shared" si="88"/>
        <v/>
      </c>
      <c r="AX43" s="12" t="str">
        <f t="shared" si="88"/>
        <v/>
      </c>
      <c r="AY43" s="12" t="str">
        <f t="shared" si="88"/>
        <v/>
      </c>
      <c r="AZ43" s="12" t="str">
        <f t="shared" si="88"/>
        <v/>
      </c>
      <c r="BA43" s="12" t="str">
        <f t="shared" si="88"/>
        <v/>
      </c>
      <c r="BB43" s="12" t="str">
        <f t="shared" si="88"/>
        <v/>
      </c>
      <c r="BC43" s="12" t="str">
        <f t="shared" si="88"/>
        <v/>
      </c>
      <c r="BD43" s="12" t="str">
        <f t="shared" si="89"/>
        <v/>
      </c>
      <c r="BE43" s="12" t="str">
        <f t="shared" si="89"/>
        <v/>
      </c>
      <c r="BF43" s="12" t="str">
        <f t="shared" si="89"/>
        <v/>
      </c>
      <c r="BG43" s="12" t="str">
        <f t="shared" si="89"/>
        <v/>
      </c>
      <c r="BH43" s="12" t="str">
        <f t="shared" si="89"/>
        <v/>
      </c>
      <c r="BI43" s="12" t="str">
        <f t="shared" si="89"/>
        <v/>
      </c>
      <c r="BJ43" s="12" t="str">
        <f t="shared" si="89"/>
        <v/>
      </c>
      <c r="BK43" s="12" t="str">
        <f t="shared" si="89"/>
        <v/>
      </c>
      <c r="BL43" s="12" t="str">
        <f t="shared" si="89"/>
        <v/>
      </c>
      <c r="BM43" s="12" t="str">
        <f t="shared" si="89"/>
        <v/>
      </c>
      <c r="BN43" s="12" t="str">
        <f t="shared" si="90"/>
        <v/>
      </c>
      <c r="BO43" s="12" t="str">
        <f t="shared" si="90"/>
        <v/>
      </c>
      <c r="BP43" s="12" t="str">
        <f t="shared" si="90"/>
        <v/>
      </c>
      <c r="BQ43" s="12" t="str">
        <f t="shared" si="90"/>
        <v/>
      </c>
      <c r="BR43" s="12" t="str">
        <f t="shared" si="90"/>
        <v/>
      </c>
      <c r="BS43" s="12" t="str">
        <f t="shared" si="90"/>
        <v/>
      </c>
      <c r="BT43" s="12" t="str">
        <f t="shared" si="90"/>
        <v/>
      </c>
      <c r="BU43" s="12" t="str">
        <f t="shared" si="90"/>
        <v/>
      </c>
      <c r="BV43" s="12" t="str">
        <f t="shared" si="90"/>
        <v/>
      </c>
      <c r="BW43" s="12" t="str">
        <f t="shared" si="90"/>
        <v/>
      </c>
      <c r="BX43" s="12" t="str">
        <f t="shared" si="91"/>
        <v/>
      </c>
      <c r="BY43" s="12" t="str">
        <f t="shared" si="91"/>
        <v/>
      </c>
      <c r="BZ43" s="12">
        <f t="shared" si="91"/>
        <v>1</v>
      </c>
      <c r="CA43" s="12">
        <f t="shared" si="91"/>
        <v>1</v>
      </c>
      <c r="CB43" s="12">
        <f t="shared" si="91"/>
        <v>1</v>
      </c>
      <c r="CC43" s="12">
        <f t="shared" si="91"/>
        <v>1</v>
      </c>
      <c r="CD43" s="12">
        <f t="shared" si="91"/>
        <v>1</v>
      </c>
      <c r="CE43" s="12">
        <f t="shared" si="91"/>
        <v>1</v>
      </c>
      <c r="CF43" s="12">
        <f t="shared" si="91"/>
        <v>1</v>
      </c>
      <c r="CG43" s="12">
        <f t="shared" si="91"/>
        <v>1</v>
      </c>
      <c r="CH43" s="12">
        <f t="shared" si="92"/>
        <v>1</v>
      </c>
      <c r="CI43" s="12">
        <f t="shared" si="92"/>
        <v>1</v>
      </c>
      <c r="CJ43" s="12">
        <f t="shared" si="92"/>
        <v>1</v>
      </c>
      <c r="CK43" s="12">
        <f t="shared" si="92"/>
        <v>1</v>
      </c>
      <c r="CL43" s="12">
        <f t="shared" si="92"/>
        <v>1</v>
      </c>
      <c r="CM43" s="12">
        <f t="shared" si="92"/>
        <v>1</v>
      </c>
      <c r="CN43" s="12">
        <f t="shared" si="92"/>
        <v>1</v>
      </c>
      <c r="CO43" s="12">
        <f t="shared" si="92"/>
        <v>1</v>
      </c>
      <c r="CP43" s="12" t="str">
        <f t="shared" si="92"/>
        <v/>
      </c>
      <c r="CQ43" s="12" t="str">
        <f t="shared" si="92"/>
        <v/>
      </c>
      <c r="CR43" s="12" t="str">
        <f t="shared" si="92"/>
        <v/>
      </c>
      <c r="CS43" s="12" t="str">
        <f t="shared" si="92"/>
        <v/>
      </c>
      <c r="CT43" s="12" t="str">
        <f t="shared" si="92"/>
        <v/>
      </c>
      <c r="CU43" s="12" t="str">
        <f t="shared" si="92"/>
        <v/>
      </c>
      <c r="CV43" s="12" t="str">
        <f t="shared" si="93"/>
        <v/>
      </c>
      <c r="CW43" s="12" t="str">
        <f t="shared" si="93"/>
        <v/>
      </c>
      <c r="CX43" s="12" t="str">
        <f t="shared" si="93"/>
        <v/>
      </c>
      <c r="CY43" s="12" t="str">
        <f t="shared" si="93"/>
        <v/>
      </c>
      <c r="CZ43" s="12" t="str">
        <f t="shared" si="93"/>
        <v/>
      </c>
      <c r="DA43" s="12" t="str">
        <f t="shared" si="93"/>
        <v/>
      </c>
      <c r="DB43" s="12" t="str">
        <f t="shared" si="93"/>
        <v/>
      </c>
      <c r="DC43" s="12" t="str">
        <f t="shared" si="93"/>
        <v/>
      </c>
      <c r="DD43" s="12" t="str">
        <f t="shared" si="93"/>
        <v/>
      </c>
      <c r="DE43" s="12" t="str">
        <f t="shared" si="93"/>
        <v/>
      </c>
      <c r="DF43" s="12" t="str">
        <f t="shared" si="93"/>
        <v/>
      </c>
      <c r="DG43" s="12" t="str">
        <f t="shared" si="94"/>
        <v/>
      </c>
      <c r="DH43" s="12" t="str">
        <f t="shared" si="94"/>
        <v/>
      </c>
      <c r="DI43" s="12" t="str">
        <f t="shared" si="94"/>
        <v/>
      </c>
      <c r="DJ43" s="12" t="str">
        <f t="shared" si="94"/>
        <v/>
      </c>
      <c r="DK43" s="12" t="str">
        <f t="shared" si="94"/>
        <v/>
      </c>
      <c r="DL43" s="12" t="str">
        <f t="shared" si="94"/>
        <v/>
      </c>
      <c r="DM43" s="12" t="str">
        <f t="shared" si="94"/>
        <v/>
      </c>
      <c r="DN43" s="12" t="str">
        <f t="shared" si="94"/>
        <v/>
      </c>
      <c r="DO43" s="12" t="str">
        <f t="shared" si="94"/>
        <v/>
      </c>
      <c r="DP43" s="12" t="str">
        <f t="shared" si="94"/>
        <v/>
      </c>
      <c r="DQ43" s="12" t="str">
        <f t="shared" si="94"/>
        <v/>
      </c>
      <c r="DR43" s="12" t="str">
        <f t="shared" si="94"/>
        <v/>
      </c>
      <c r="DS43" s="12" t="str">
        <f t="shared" si="94"/>
        <v/>
      </c>
      <c r="DT43" s="12" t="str">
        <f t="shared" si="94"/>
        <v/>
      </c>
      <c r="DU43" s="12" t="str">
        <f t="shared" si="94"/>
        <v/>
      </c>
      <c r="DV43" s="12" t="str">
        <f t="shared" si="94"/>
        <v/>
      </c>
      <c r="DW43" s="12" t="str">
        <f t="shared" si="94"/>
        <v/>
      </c>
      <c r="DX43" s="12" t="str">
        <f t="shared" si="94"/>
        <v/>
      </c>
      <c r="DY43" s="12" t="str">
        <f t="shared" si="94"/>
        <v/>
      </c>
      <c r="DZ43" s="12" t="str">
        <f t="shared" si="94"/>
        <v/>
      </c>
      <c r="EA43" s="12" t="str">
        <f t="shared" si="94"/>
        <v/>
      </c>
      <c r="EB43" s="12" t="str">
        <f t="shared" si="94"/>
        <v/>
      </c>
      <c r="EC43" s="12" t="str">
        <f t="shared" si="94"/>
        <v/>
      </c>
      <c r="ED43" s="12" t="str">
        <f t="shared" si="94"/>
        <v/>
      </c>
      <c r="EE43" s="12" t="str">
        <f t="shared" si="94"/>
        <v/>
      </c>
      <c r="EF43" s="12" t="str">
        <f t="shared" si="94"/>
        <v/>
      </c>
      <c r="EG43" s="12" t="str">
        <f t="shared" si="94"/>
        <v/>
      </c>
      <c r="EH43" s="12" t="str">
        <f t="shared" si="94"/>
        <v/>
      </c>
      <c r="EI43" s="12" t="str">
        <f t="shared" si="94"/>
        <v/>
      </c>
      <c r="EJ43" s="12" t="str">
        <f t="shared" si="95"/>
        <v/>
      </c>
      <c r="EK43" s="12" t="str">
        <f t="shared" si="95"/>
        <v/>
      </c>
      <c r="EL43" s="12" t="str">
        <f t="shared" si="95"/>
        <v/>
      </c>
      <c r="EM43" s="12" t="str">
        <f t="shared" si="95"/>
        <v/>
      </c>
      <c r="EN43" s="12" t="str">
        <f t="shared" si="95"/>
        <v/>
      </c>
      <c r="EO43" s="12" t="str">
        <f t="shared" si="95"/>
        <v/>
      </c>
      <c r="EP43" s="12" t="str">
        <f t="shared" si="95"/>
        <v/>
      </c>
      <c r="EQ43" s="12" t="str">
        <f t="shared" si="95"/>
        <v/>
      </c>
      <c r="ER43" s="12" t="str">
        <f t="shared" si="95"/>
        <v/>
      </c>
      <c r="ES43" s="12" t="str">
        <f t="shared" si="95"/>
        <v/>
      </c>
      <c r="ET43" s="12" t="str">
        <f t="shared" si="95"/>
        <v/>
      </c>
      <c r="EU43" s="12" t="str">
        <f t="shared" si="95"/>
        <v/>
      </c>
    </row>
    <row r="44" spans="1:151" ht="18" customHeight="1" x14ac:dyDescent="0.2">
      <c r="N44" s="192">
        <v>1.3888888888888889E-3</v>
      </c>
      <c r="O44" s="6"/>
      <c r="P44" s="2"/>
      <c r="Q44" s="27"/>
      <c r="R44" s="21" t="str">
        <f t="shared" si="80"/>
        <v>U20M Long Jump</v>
      </c>
      <c r="S44" s="71">
        <v>1</v>
      </c>
      <c r="T44" s="79" t="s">
        <v>83</v>
      </c>
      <c r="U44" s="83">
        <f t="shared" si="81"/>
        <v>1.7361111111111112E-2</v>
      </c>
      <c r="V44" s="66">
        <f t="shared" si="82"/>
        <v>0.5</v>
      </c>
      <c r="W44" s="63">
        <f t="shared" si="83"/>
        <v>0.56041666666666667</v>
      </c>
      <c r="X44" s="46">
        <f t="shared" si="84"/>
        <v>1</v>
      </c>
      <c r="Y44" s="44">
        <f t="shared" si="85"/>
        <v>4</v>
      </c>
      <c r="Z44" s="50" t="str">
        <f t="shared" si="86"/>
        <v/>
      </c>
      <c r="AA44" s="43" t="str">
        <f t="shared" si="86"/>
        <v/>
      </c>
      <c r="AB44" s="43" t="str">
        <f t="shared" si="86"/>
        <v/>
      </c>
      <c r="AC44" s="43" t="str">
        <f t="shared" si="86"/>
        <v/>
      </c>
      <c r="AD44" s="43" t="str">
        <f t="shared" si="86"/>
        <v/>
      </c>
      <c r="AE44" s="43" t="str">
        <f t="shared" si="86"/>
        <v/>
      </c>
      <c r="AF44" s="43" t="str">
        <f t="shared" si="86"/>
        <v/>
      </c>
      <c r="AG44" s="43" t="str">
        <f t="shared" si="86"/>
        <v/>
      </c>
      <c r="AH44" s="43" t="str">
        <f t="shared" si="86"/>
        <v/>
      </c>
      <c r="AI44" s="43" t="str">
        <f t="shared" si="86"/>
        <v/>
      </c>
      <c r="AJ44" s="43" t="str">
        <f t="shared" si="87"/>
        <v/>
      </c>
      <c r="AK44" s="43" t="str">
        <f t="shared" si="87"/>
        <v/>
      </c>
      <c r="AL44" s="43" t="str">
        <f t="shared" si="87"/>
        <v/>
      </c>
      <c r="AM44" s="43" t="str">
        <f t="shared" si="87"/>
        <v/>
      </c>
      <c r="AN44" s="43" t="str">
        <f t="shared" si="87"/>
        <v/>
      </c>
      <c r="AO44" s="43" t="str">
        <f t="shared" si="87"/>
        <v/>
      </c>
      <c r="AP44" s="43" t="str">
        <f t="shared" si="87"/>
        <v/>
      </c>
      <c r="AQ44" s="43">
        <f t="shared" si="87"/>
        <v>1</v>
      </c>
      <c r="AR44" s="43">
        <f t="shared" si="87"/>
        <v>1</v>
      </c>
      <c r="AS44" s="43">
        <f t="shared" si="87"/>
        <v>1</v>
      </c>
      <c r="AT44" s="43">
        <f t="shared" si="88"/>
        <v>1</v>
      </c>
      <c r="AU44" s="43">
        <f t="shared" si="88"/>
        <v>1</v>
      </c>
      <c r="AV44" s="43">
        <f t="shared" si="88"/>
        <v>1</v>
      </c>
      <c r="AW44" s="43">
        <f t="shared" si="88"/>
        <v>1</v>
      </c>
      <c r="AX44" s="43">
        <f t="shared" si="88"/>
        <v>1</v>
      </c>
      <c r="AY44" s="43">
        <f t="shared" si="88"/>
        <v>1</v>
      </c>
      <c r="AZ44" s="43">
        <f t="shared" si="88"/>
        <v>1</v>
      </c>
      <c r="BA44" s="43">
        <f t="shared" si="88"/>
        <v>1</v>
      </c>
      <c r="BB44" s="43">
        <f t="shared" si="88"/>
        <v>1</v>
      </c>
      <c r="BC44" s="43">
        <f t="shared" si="88"/>
        <v>1</v>
      </c>
      <c r="BD44" s="43">
        <f t="shared" si="89"/>
        <v>1</v>
      </c>
      <c r="BE44" s="43">
        <f t="shared" si="89"/>
        <v>1</v>
      </c>
      <c r="BF44" s="43">
        <f t="shared" si="89"/>
        <v>1</v>
      </c>
      <c r="BG44" s="43">
        <f t="shared" si="89"/>
        <v>1</v>
      </c>
      <c r="BH44" s="43">
        <f t="shared" si="89"/>
        <v>1</v>
      </c>
      <c r="BI44" s="43" t="str">
        <f t="shared" si="89"/>
        <v/>
      </c>
      <c r="BJ44" s="43" t="str">
        <f t="shared" si="89"/>
        <v/>
      </c>
      <c r="BK44" s="43" t="str">
        <f t="shared" si="89"/>
        <v/>
      </c>
      <c r="BL44" s="43" t="str">
        <f t="shared" si="89"/>
        <v/>
      </c>
      <c r="BM44" s="43" t="str">
        <f t="shared" si="89"/>
        <v/>
      </c>
      <c r="BN44" s="43" t="str">
        <f t="shared" si="90"/>
        <v/>
      </c>
      <c r="BO44" s="43" t="str">
        <f t="shared" si="90"/>
        <v/>
      </c>
      <c r="BP44" s="43" t="str">
        <f t="shared" si="90"/>
        <v/>
      </c>
      <c r="BQ44" s="43" t="str">
        <f t="shared" si="90"/>
        <v/>
      </c>
      <c r="BR44" s="43" t="str">
        <f t="shared" si="90"/>
        <v/>
      </c>
      <c r="BS44" s="43" t="str">
        <f t="shared" si="90"/>
        <v/>
      </c>
      <c r="BT44" s="43" t="str">
        <f t="shared" si="90"/>
        <v/>
      </c>
      <c r="BU44" s="43" t="str">
        <f t="shared" si="90"/>
        <v/>
      </c>
      <c r="BV44" s="43" t="str">
        <f t="shared" si="90"/>
        <v/>
      </c>
      <c r="BW44" s="43" t="str">
        <f t="shared" si="90"/>
        <v/>
      </c>
      <c r="BX44" s="43" t="str">
        <f t="shared" si="91"/>
        <v/>
      </c>
      <c r="BY44" s="43" t="str">
        <f t="shared" si="91"/>
        <v/>
      </c>
      <c r="BZ44" s="43" t="str">
        <f t="shared" si="91"/>
        <v/>
      </c>
      <c r="CA44" s="43" t="str">
        <f t="shared" si="91"/>
        <v/>
      </c>
      <c r="CB44" s="43" t="str">
        <f t="shared" si="91"/>
        <v/>
      </c>
      <c r="CC44" s="43" t="str">
        <f t="shared" si="91"/>
        <v/>
      </c>
      <c r="CD44" s="43" t="str">
        <f t="shared" si="91"/>
        <v/>
      </c>
      <c r="CE44" s="43" t="str">
        <f t="shared" si="91"/>
        <v/>
      </c>
      <c r="CF44" s="43" t="str">
        <f t="shared" si="91"/>
        <v/>
      </c>
      <c r="CG44" s="43" t="str">
        <f t="shared" si="91"/>
        <v/>
      </c>
      <c r="CH44" s="43" t="str">
        <f t="shared" si="92"/>
        <v/>
      </c>
      <c r="CI44" s="43" t="str">
        <f t="shared" si="92"/>
        <v/>
      </c>
      <c r="CJ44" s="43" t="str">
        <f t="shared" si="92"/>
        <v/>
      </c>
      <c r="CK44" s="43" t="str">
        <f t="shared" si="92"/>
        <v/>
      </c>
      <c r="CL44" s="43" t="str">
        <f t="shared" si="92"/>
        <v/>
      </c>
      <c r="CM44" s="43" t="str">
        <f t="shared" si="92"/>
        <v/>
      </c>
      <c r="CN44" s="43" t="str">
        <f t="shared" si="92"/>
        <v/>
      </c>
      <c r="CO44" s="43" t="str">
        <f t="shared" si="92"/>
        <v/>
      </c>
      <c r="CP44" s="43" t="str">
        <f t="shared" si="92"/>
        <v/>
      </c>
      <c r="CQ44" s="43" t="str">
        <f t="shared" si="92"/>
        <v/>
      </c>
      <c r="CR44" s="43" t="str">
        <f t="shared" si="92"/>
        <v/>
      </c>
      <c r="CS44" s="43" t="str">
        <f t="shared" si="92"/>
        <v/>
      </c>
      <c r="CT44" s="43" t="str">
        <f t="shared" si="92"/>
        <v/>
      </c>
      <c r="CU44" s="43" t="str">
        <f t="shared" si="92"/>
        <v/>
      </c>
      <c r="CV44" s="43" t="str">
        <f t="shared" si="93"/>
        <v/>
      </c>
      <c r="CW44" s="43" t="str">
        <f t="shared" si="93"/>
        <v/>
      </c>
      <c r="CX44" s="43" t="str">
        <f t="shared" si="93"/>
        <v/>
      </c>
      <c r="CY44" s="43" t="str">
        <f t="shared" si="93"/>
        <v/>
      </c>
      <c r="CZ44" s="43" t="str">
        <f t="shared" si="93"/>
        <v/>
      </c>
      <c r="DA44" s="43" t="str">
        <f t="shared" si="93"/>
        <v/>
      </c>
      <c r="DB44" s="43" t="str">
        <f t="shared" si="93"/>
        <v/>
      </c>
      <c r="DC44" s="43" t="str">
        <f t="shared" si="93"/>
        <v/>
      </c>
      <c r="DD44" s="43" t="str">
        <f t="shared" si="93"/>
        <v/>
      </c>
      <c r="DE44" s="43" t="str">
        <f t="shared" si="93"/>
        <v/>
      </c>
      <c r="DF44" s="43" t="str">
        <f t="shared" si="93"/>
        <v/>
      </c>
      <c r="DG44" s="43" t="str">
        <f t="shared" si="94"/>
        <v/>
      </c>
      <c r="DH44" s="43" t="str">
        <f t="shared" si="94"/>
        <v/>
      </c>
      <c r="DI44" s="43" t="str">
        <f t="shared" si="94"/>
        <v/>
      </c>
      <c r="DJ44" s="43" t="str">
        <f t="shared" si="94"/>
        <v/>
      </c>
      <c r="DK44" s="43" t="str">
        <f t="shared" si="94"/>
        <v/>
      </c>
      <c r="DL44" s="43" t="str">
        <f t="shared" si="94"/>
        <v/>
      </c>
      <c r="DM44" s="43" t="str">
        <f t="shared" si="94"/>
        <v/>
      </c>
      <c r="DN44" s="43" t="str">
        <f t="shared" si="94"/>
        <v/>
      </c>
      <c r="DO44" s="43" t="str">
        <f t="shared" si="94"/>
        <v/>
      </c>
      <c r="DP44" s="43" t="str">
        <f t="shared" si="94"/>
        <v/>
      </c>
      <c r="DQ44" s="43" t="str">
        <f t="shared" si="94"/>
        <v/>
      </c>
      <c r="DR44" s="43" t="str">
        <f t="shared" si="94"/>
        <v/>
      </c>
      <c r="DS44" s="43" t="str">
        <f t="shared" si="94"/>
        <v/>
      </c>
      <c r="DT44" s="43" t="str">
        <f t="shared" si="94"/>
        <v/>
      </c>
      <c r="DU44" s="43" t="str">
        <f t="shared" si="94"/>
        <v/>
      </c>
      <c r="DV44" s="43" t="str">
        <f t="shared" si="94"/>
        <v/>
      </c>
      <c r="DW44" s="43" t="str">
        <f t="shared" si="94"/>
        <v/>
      </c>
      <c r="DX44" s="43" t="str">
        <f t="shared" si="94"/>
        <v/>
      </c>
      <c r="DY44" s="43" t="str">
        <f t="shared" si="94"/>
        <v/>
      </c>
      <c r="DZ44" s="43" t="str">
        <f t="shared" si="94"/>
        <v/>
      </c>
      <c r="EA44" s="43" t="str">
        <f t="shared" si="94"/>
        <v/>
      </c>
      <c r="EB44" s="43" t="str">
        <f t="shared" si="94"/>
        <v/>
      </c>
      <c r="EC44" s="43" t="str">
        <f t="shared" si="94"/>
        <v/>
      </c>
      <c r="ED44" s="43" t="str">
        <f t="shared" si="94"/>
        <v/>
      </c>
      <c r="EE44" s="43" t="str">
        <f t="shared" si="94"/>
        <v/>
      </c>
      <c r="EF44" s="43" t="str">
        <f t="shared" si="94"/>
        <v/>
      </c>
      <c r="EG44" s="43" t="str">
        <f t="shared" si="94"/>
        <v/>
      </c>
      <c r="EH44" s="43" t="str">
        <f t="shared" si="94"/>
        <v/>
      </c>
      <c r="EI44" s="43" t="str">
        <f t="shared" si="94"/>
        <v/>
      </c>
      <c r="EJ44" s="43" t="str">
        <f t="shared" si="95"/>
        <v/>
      </c>
      <c r="EK44" s="43" t="str">
        <f t="shared" si="95"/>
        <v/>
      </c>
      <c r="EL44" s="43" t="str">
        <f t="shared" si="95"/>
        <v/>
      </c>
      <c r="EM44" s="43" t="str">
        <f t="shared" si="95"/>
        <v/>
      </c>
      <c r="EN44" s="43" t="str">
        <f t="shared" si="95"/>
        <v/>
      </c>
      <c r="EO44" s="43" t="str">
        <f t="shared" si="95"/>
        <v/>
      </c>
      <c r="EP44" s="43" t="str">
        <f t="shared" si="95"/>
        <v/>
      </c>
      <c r="EQ44" s="43" t="str">
        <f t="shared" si="95"/>
        <v/>
      </c>
      <c r="ER44" s="43" t="str">
        <f t="shared" si="95"/>
        <v/>
      </c>
      <c r="ES44" s="43" t="str">
        <f t="shared" si="95"/>
        <v/>
      </c>
      <c r="ET44" s="43" t="str">
        <f t="shared" si="95"/>
        <v/>
      </c>
      <c r="EU44" s="43" t="str">
        <f t="shared" si="95"/>
        <v/>
      </c>
    </row>
    <row r="45" spans="1:151" ht="18" customHeight="1" x14ac:dyDescent="0.2">
      <c r="O45" s="6"/>
      <c r="P45" s="2"/>
      <c r="Q45" s="27"/>
      <c r="R45" s="10"/>
      <c r="S45" s="116"/>
      <c r="U45" s="47"/>
      <c r="V45" s="18"/>
      <c r="W45" s="16"/>
      <c r="X45" s="48"/>
      <c r="Y45" s="37"/>
      <c r="Z45" s="37"/>
      <c r="AA45" s="37"/>
      <c r="AB45" s="37"/>
      <c r="AC45" s="37"/>
      <c r="AD45" s="37"/>
      <c r="AE45" s="37"/>
      <c r="AF45" s="37"/>
      <c r="AG45" s="37"/>
      <c r="AH45" s="37"/>
      <c r="AI45" s="37"/>
      <c r="AJ45" s="37"/>
      <c r="AK45" s="37"/>
      <c r="AL45" s="37"/>
      <c r="AM45" s="37"/>
      <c r="AN45" s="37"/>
      <c r="AO45" s="37"/>
      <c r="AP45" s="37"/>
      <c r="AQ45" s="37"/>
      <c r="AR45" s="37"/>
      <c r="AS45" s="37"/>
      <c r="AT45" s="37"/>
      <c r="AU45" s="37"/>
      <c r="AV45" s="37"/>
      <c r="AW45" s="37"/>
      <c r="AX45" s="37"/>
      <c r="AY45" s="37"/>
      <c r="AZ45" s="37"/>
      <c r="BA45" s="37"/>
      <c r="BB45" s="37"/>
      <c r="BC45" s="37"/>
      <c r="BD45" s="37"/>
      <c r="BE45" s="37"/>
      <c r="BF45" s="37"/>
      <c r="BG45" s="37"/>
      <c r="BH45" s="37"/>
      <c r="BI45" s="37"/>
      <c r="BJ45" s="37"/>
      <c r="BK45" s="37"/>
      <c r="BL45" s="37"/>
      <c r="BM45" s="37"/>
      <c r="BN45" s="37"/>
      <c r="BO45" s="37"/>
      <c r="BP45" s="37"/>
      <c r="BQ45" s="37"/>
      <c r="BR45" s="37"/>
      <c r="BS45" s="37"/>
      <c r="BT45" s="37"/>
      <c r="BU45" s="37"/>
      <c r="BV45" s="37"/>
      <c r="BW45" s="37"/>
      <c r="BX45" s="37"/>
      <c r="BY45" s="37"/>
      <c r="BZ45" s="37"/>
      <c r="CA45" s="37"/>
      <c r="CB45" s="37"/>
      <c r="CC45" s="37"/>
      <c r="CD45" s="37"/>
      <c r="CE45" s="37"/>
      <c r="CF45" s="37"/>
      <c r="CG45" s="37"/>
      <c r="CH45" s="37"/>
      <c r="CI45" s="37"/>
      <c r="CJ45" s="37"/>
      <c r="CK45" s="37"/>
      <c r="CL45" s="37"/>
      <c r="CM45" s="37"/>
      <c r="CN45" s="37"/>
      <c r="CO45" s="37"/>
      <c r="CP45" s="37"/>
      <c r="CQ45" s="37"/>
      <c r="CR45" s="37"/>
      <c r="CS45" s="37"/>
      <c r="CT45" s="37"/>
      <c r="CU45" s="37"/>
      <c r="CV45" s="37"/>
      <c r="CW45" s="37"/>
      <c r="CX45" s="37"/>
      <c r="CY45" s="37"/>
      <c r="CZ45" s="37"/>
      <c r="DA45" s="37"/>
      <c r="DB45" s="37"/>
      <c r="DC45" s="37"/>
      <c r="DD45" s="37"/>
      <c r="DE45" s="37"/>
      <c r="DF45" s="37"/>
      <c r="DG45" s="37"/>
      <c r="DH45" s="37"/>
      <c r="DI45" s="37"/>
      <c r="DJ45" s="37"/>
      <c r="DK45" s="37"/>
      <c r="DL45" s="37"/>
      <c r="DM45" s="37"/>
      <c r="DN45" s="37"/>
      <c r="DO45" s="37"/>
      <c r="DP45" s="37"/>
      <c r="DQ45" s="37"/>
      <c r="DR45" s="37"/>
      <c r="DS45" s="37"/>
      <c r="DT45" s="37"/>
      <c r="DU45" s="37"/>
      <c r="DV45" s="37"/>
      <c r="DW45" s="37"/>
      <c r="DX45" s="37"/>
      <c r="DY45" s="37"/>
      <c r="DZ45" s="37"/>
      <c r="EA45" s="37"/>
      <c r="EB45" s="37"/>
      <c r="EC45" s="37"/>
      <c r="ED45" s="37"/>
      <c r="EE45" s="37"/>
      <c r="EF45" s="37"/>
      <c r="EG45" s="37"/>
      <c r="EH45" s="37"/>
      <c r="EI45" s="37"/>
      <c r="EJ45" s="37"/>
      <c r="EK45" s="37"/>
      <c r="EL45" s="37"/>
      <c r="EM45" s="37"/>
      <c r="EN45" s="37"/>
      <c r="EO45" s="37"/>
      <c r="EP45" s="37"/>
      <c r="EQ45" s="37"/>
      <c r="ER45" s="37"/>
      <c r="ES45" s="37"/>
      <c r="ET45" s="37"/>
      <c r="EU45" s="37"/>
    </row>
    <row r="46" spans="1:151" ht="36" customHeight="1" x14ac:dyDescent="0.2">
      <c r="B46" s="178" t="s">
        <v>122</v>
      </c>
      <c r="C46" s="178" t="s">
        <v>117</v>
      </c>
      <c r="D46" s="179" t="s">
        <v>118</v>
      </c>
      <c r="E46" s="180" t="s">
        <v>119</v>
      </c>
      <c r="F46" s="181" t="s">
        <v>120</v>
      </c>
      <c r="G46" s="197" t="s">
        <v>121</v>
      </c>
      <c r="H46" s="198" t="s">
        <v>20</v>
      </c>
      <c r="I46" s="199" t="s">
        <v>60</v>
      </c>
      <c r="J46" s="178" t="s">
        <v>104</v>
      </c>
      <c r="K46" s="200" t="s">
        <v>125</v>
      </c>
      <c r="L46" s="201" t="s">
        <v>19</v>
      </c>
      <c r="M46" s="202" t="s">
        <v>112</v>
      </c>
      <c r="N46" s="202" t="s">
        <v>87</v>
      </c>
      <c r="O46" s="202" t="s">
        <v>88</v>
      </c>
      <c r="P46" s="202" t="s">
        <v>89</v>
      </c>
      <c r="Q46" s="202" t="s">
        <v>129</v>
      </c>
      <c r="R46" s="113" t="s">
        <v>77</v>
      </c>
      <c r="S46" s="114"/>
      <c r="T46" s="707" t="s">
        <v>78</v>
      </c>
      <c r="U46" s="708"/>
      <c r="V46" s="708"/>
      <c r="W46" s="708"/>
      <c r="X46" s="708"/>
      <c r="Y46" s="709"/>
      <c r="Z46" s="122">
        <f>SMALL(O3:O60,1)</f>
        <v>0.44097222222222221</v>
      </c>
      <c r="AA46" s="123">
        <f t="shared" ref="AA46:BF46" si="96">SUM(Z46+$N$110)</f>
        <v>0.44444444444444442</v>
      </c>
      <c r="AB46" s="123">
        <f t="shared" si="96"/>
        <v>0.44791666666666663</v>
      </c>
      <c r="AC46" s="123">
        <f t="shared" si="96"/>
        <v>0.45138888888888884</v>
      </c>
      <c r="AD46" s="123">
        <f t="shared" si="96"/>
        <v>0.45486111111111105</v>
      </c>
      <c r="AE46" s="123">
        <f t="shared" si="96"/>
        <v>0.45833333333333326</v>
      </c>
      <c r="AF46" s="123">
        <f t="shared" si="96"/>
        <v>0.46180555555555547</v>
      </c>
      <c r="AG46" s="123">
        <f t="shared" si="96"/>
        <v>0.46527777777777768</v>
      </c>
      <c r="AH46" s="123">
        <f t="shared" si="96"/>
        <v>0.46874999999999989</v>
      </c>
      <c r="AI46" s="123">
        <f t="shared" si="96"/>
        <v>0.4722222222222221</v>
      </c>
      <c r="AJ46" s="123">
        <f t="shared" si="96"/>
        <v>0.47569444444444431</v>
      </c>
      <c r="AK46" s="123">
        <f t="shared" si="96"/>
        <v>0.47916666666666652</v>
      </c>
      <c r="AL46" s="123">
        <f t="shared" si="96"/>
        <v>0.48263888888888873</v>
      </c>
      <c r="AM46" s="123">
        <f t="shared" si="96"/>
        <v>0.48611111111111094</v>
      </c>
      <c r="AN46" s="123">
        <f t="shared" si="96"/>
        <v>0.48958333333333315</v>
      </c>
      <c r="AO46" s="123">
        <f t="shared" si="96"/>
        <v>0.49305555555555536</v>
      </c>
      <c r="AP46" s="123">
        <f t="shared" si="96"/>
        <v>0.49652777777777757</v>
      </c>
      <c r="AQ46" s="123">
        <f t="shared" si="96"/>
        <v>0.49999999999999978</v>
      </c>
      <c r="AR46" s="123">
        <f t="shared" si="96"/>
        <v>0.50347222222222199</v>
      </c>
      <c r="AS46" s="123">
        <f t="shared" si="96"/>
        <v>0.5069444444444442</v>
      </c>
      <c r="AT46" s="123">
        <f t="shared" si="96"/>
        <v>0.51041666666666641</v>
      </c>
      <c r="AU46" s="123">
        <f t="shared" si="96"/>
        <v>0.51388888888888862</v>
      </c>
      <c r="AV46" s="123">
        <f t="shared" si="96"/>
        <v>0.51736111111111083</v>
      </c>
      <c r="AW46" s="123">
        <f t="shared" si="96"/>
        <v>0.52083333333333304</v>
      </c>
      <c r="AX46" s="123">
        <f t="shared" si="96"/>
        <v>0.52430555555555525</v>
      </c>
      <c r="AY46" s="123">
        <f t="shared" si="96"/>
        <v>0.52777777777777746</v>
      </c>
      <c r="AZ46" s="123">
        <f t="shared" si="96"/>
        <v>0.53124999999999967</v>
      </c>
      <c r="BA46" s="123">
        <f t="shared" si="96"/>
        <v>0.53472222222222188</v>
      </c>
      <c r="BB46" s="123">
        <f t="shared" si="96"/>
        <v>0.53819444444444409</v>
      </c>
      <c r="BC46" s="123">
        <f t="shared" si="96"/>
        <v>0.5416666666666663</v>
      </c>
      <c r="BD46" s="123">
        <f t="shared" si="96"/>
        <v>0.54513888888888851</v>
      </c>
      <c r="BE46" s="123">
        <f t="shared" si="96"/>
        <v>0.54861111111111072</v>
      </c>
      <c r="BF46" s="123">
        <f t="shared" si="96"/>
        <v>0.55208333333333293</v>
      </c>
      <c r="BG46" s="123">
        <f t="shared" ref="BG46:CL46" si="97">SUM(BF46+$N$110)</f>
        <v>0.55555555555555514</v>
      </c>
      <c r="BH46" s="123">
        <f t="shared" si="97"/>
        <v>0.55902777777777735</v>
      </c>
      <c r="BI46" s="123">
        <f t="shared" si="97"/>
        <v>0.56249999999999956</v>
      </c>
      <c r="BJ46" s="123">
        <f t="shared" si="97"/>
        <v>0.56597222222222177</v>
      </c>
      <c r="BK46" s="123">
        <f t="shared" si="97"/>
        <v>0.56944444444444398</v>
      </c>
      <c r="BL46" s="123">
        <f t="shared" si="97"/>
        <v>0.57291666666666619</v>
      </c>
      <c r="BM46" s="123">
        <f t="shared" si="97"/>
        <v>0.5763888888888884</v>
      </c>
      <c r="BN46" s="123">
        <f t="shared" si="97"/>
        <v>0.57986111111111061</v>
      </c>
      <c r="BO46" s="123">
        <f t="shared" si="97"/>
        <v>0.58333333333333282</v>
      </c>
      <c r="BP46" s="123">
        <f t="shared" si="97"/>
        <v>0.58680555555555503</v>
      </c>
      <c r="BQ46" s="123">
        <f t="shared" si="97"/>
        <v>0.59027777777777724</v>
      </c>
      <c r="BR46" s="123">
        <f t="shared" si="97"/>
        <v>0.59374999999999944</v>
      </c>
      <c r="BS46" s="123">
        <f t="shared" si="97"/>
        <v>0.59722222222222165</v>
      </c>
      <c r="BT46" s="123">
        <f t="shared" si="97"/>
        <v>0.60069444444444386</v>
      </c>
      <c r="BU46" s="123">
        <f t="shared" si="97"/>
        <v>0.60416666666666607</v>
      </c>
      <c r="BV46" s="123">
        <f t="shared" si="97"/>
        <v>0.60763888888888828</v>
      </c>
      <c r="BW46" s="123">
        <f t="shared" si="97"/>
        <v>0.61111111111111049</v>
      </c>
      <c r="BX46" s="123">
        <f t="shared" si="97"/>
        <v>0.6145833333333327</v>
      </c>
      <c r="BY46" s="123">
        <f t="shared" si="97"/>
        <v>0.61805555555555491</v>
      </c>
      <c r="BZ46" s="123">
        <f t="shared" si="97"/>
        <v>0.62152777777777712</v>
      </c>
      <c r="CA46" s="123">
        <f t="shared" si="97"/>
        <v>0.62499999999999933</v>
      </c>
      <c r="CB46" s="123">
        <f t="shared" si="97"/>
        <v>0.62847222222222154</v>
      </c>
      <c r="CC46" s="123">
        <f t="shared" si="97"/>
        <v>0.63194444444444375</v>
      </c>
      <c r="CD46" s="123">
        <f t="shared" si="97"/>
        <v>0.63541666666666596</v>
      </c>
      <c r="CE46" s="123">
        <f t="shared" si="97"/>
        <v>0.63888888888888817</v>
      </c>
      <c r="CF46" s="123">
        <f t="shared" si="97"/>
        <v>0.64236111111111038</v>
      </c>
      <c r="CG46" s="123">
        <f t="shared" si="97"/>
        <v>0.64583333333333259</v>
      </c>
      <c r="CH46" s="123">
        <f t="shared" si="97"/>
        <v>0.6493055555555548</v>
      </c>
      <c r="CI46" s="123">
        <f t="shared" si="97"/>
        <v>0.65277777777777701</v>
      </c>
      <c r="CJ46" s="123">
        <f t="shared" si="97"/>
        <v>0.65624999999999922</v>
      </c>
      <c r="CK46" s="123">
        <f t="shared" si="97"/>
        <v>0.65972222222222143</v>
      </c>
      <c r="CL46" s="123">
        <f t="shared" si="97"/>
        <v>0.66319444444444364</v>
      </c>
      <c r="CM46" s="123">
        <f t="shared" ref="CM46:DR46" si="98">SUM(CL46+$N$110)</f>
        <v>0.66666666666666585</v>
      </c>
      <c r="CN46" s="123">
        <f t="shared" si="98"/>
        <v>0.67013888888888806</v>
      </c>
      <c r="CO46" s="123">
        <f t="shared" si="98"/>
        <v>0.67361111111111027</v>
      </c>
      <c r="CP46" s="123">
        <f t="shared" si="98"/>
        <v>0.67708333333333248</v>
      </c>
      <c r="CQ46" s="123">
        <f t="shared" si="98"/>
        <v>0.68055555555555469</v>
      </c>
      <c r="CR46" s="123">
        <f t="shared" si="98"/>
        <v>0.6840277777777769</v>
      </c>
      <c r="CS46" s="123">
        <f t="shared" si="98"/>
        <v>0.68749999999999911</v>
      </c>
      <c r="CT46" s="127">
        <f t="shared" si="98"/>
        <v>0.69097222222222132</v>
      </c>
      <c r="CU46" s="128">
        <f t="shared" si="98"/>
        <v>0.69444444444444353</v>
      </c>
      <c r="CV46" s="128">
        <f t="shared" si="98"/>
        <v>0.69791666666666574</v>
      </c>
      <c r="CW46" s="128">
        <f t="shared" si="98"/>
        <v>0.70138888888888795</v>
      </c>
      <c r="CX46" s="128">
        <f t="shared" si="98"/>
        <v>0.70486111111111016</v>
      </c>
      <c r="CY46" s="128">
        <f t="shared" si="98"/>
        <v>0.70833333333333237</v>
      </c>
      <c r="CZ46" s="128">
        <f t="shared" si="98"/>
        <v>0.71180555555555458</v>
      </c>
      <c r="DA46" s="128">
        <f t="shared" si="98"/>
        <v>0.71527777777777679</v>
      </c>
      <c r="DB46" s="128">
        <f t="shared" si="98"/>
        <v>0.718749999999999</v>
      </c>
      <c r="DC46" s="128">
        <f t="shared" si="98"/>
        <v>0.72222222222222121</v>
      </c>
      <c r="DD46" s="128">
        <f t="shared" si="98"/>
        <v>0.72569444444444342</v>
      </c>
      <c r="DE46" s="128">
        <f t="shared" si="98"/>
        <v>0.72916666666666563</v>
      </c>
      <c r="DF46" s="128">
        <f t="shared" si="98"/>
        <v>0.73263888888888784</v>
      </c>
      <c r="DG46" s="128">
        <f t="shared" si="98"/>
        <v>0.73611111111111005</v>
      </c>
      <c r="DH46" s="128">
        <f t="shared" si="98"/>
        <v>0.73958333333333226</v>
      </c>
      <c r="DI46" s="128">
        <f t="shared" si="98"/>
        <v>0.74305555555555447</v>
      </c>
      <c r="DJ46" s="128">
        <f t="shared" si="98"/>
        <v>0.74652777777777668</v>
      </c>
      <c r="DK46" s="128">
        <f t="shared" si="98"/>
        <v>0.74999999999999889</v>
      </c>
      <c r="DL46" s="128">
        <f t="shared" si="98"/>
        <v>0.7534722222222211</v>
      </c>
      <c r="DM46" s="128">
        <f t="shared" si="98"/>
        <v>0.75694444444444331</v>
      </c>
      <c r="DN46" s="128">
        <f t="shared" si="98"/>
        <v>0.76041666666666552</v>
      </c>
      <c r="DO46" s="128">
        <f t="shared" si="98"/>
        <v>0.76388888888888773</v>
      </c>
      <c r="DP46" s="128">
        <f t="shared" si="98"/>
        <v>0.76736111111110994</v>
      </c>
      <c r="DQ46" s="128">
        <f t="shared" si="98"/>
        <v>0.77083333333333215</v>
      </c>
      <c r="DR46" s="128">
        <f t="shared" si="98"/>
        <v>0.77430555555555436</v>
      </c>
      <c r="DS46" s="128">
        <f t="shared" ref="DS46:EU46" si="99">SUM(DR46+$N$110)</f>
        <v>0.77777777777777657</v>
      </c>
      <c r="DT46" s="128">
        <f t="shared" si="99"/>
        <v>0.78124999999999878</v>
      </c>
      <c r="DU46" s="128">
        <f t="shared" si="99"/>
        <v>0.78472222222222099</v>
      </c>
      <c r="DV46" s="128">
        <f t="shared" si="99"/>
        <v>0.7881944444444432</v>
      </c>
      <c r="DW46" s="128">
        <f t="shared" si="99"/>
        <v>0.79166666666666541</v>
      </c>
      <c r="DX46" s="128">
        <f t="shared" si="99"/>
        <v>0.79513888888888762</v>
      </c>
      <c r="DY46" s="128">
        <f t="shared" si="99"/>
        <v>0.79861111111110983</v>
      </c>
      <c r="DZ46" s="128">
        <f t="shared" si="99"/>
        <v>0.80208333333333204</v>
      </c>
      <c r="EA46" s="128">
        <f t="shared" si="99"/>
        <v>0.80555555555555425</v>
      </c>
      <c r="EB46" s="128">
        <f t="shared" si="99"/>
        <v>0.80902777777777646</v>
      </c>
      <c r="EC46" s="128">
        <f t="shared" si="99"/>
        <v>0.81249999999999867</v>
      </c>
      <c r="ED46" s="128">
        <f t="shared" si="99"/>
        <v>0.81597222222222088</v>
      </c>
      <c r="EE46" s="128">
        <f t="shared" si="99"/>
        <v>0.81944444444444309</v>
      </c>
      <c r="EF46" s="128">
        <f t="shared" si="99"/>
        <v>0.8229166666666653</v>
      </c>
      <c r="EG46" s="128">
        <f t="shared" si="99"/>
        <v>0.82638888888888751</v>
      </c>
      <c r="EH46" s="128">
        <f t="shared" si="99"/>
        <v>0.82986111111110972</v>
      </c>
      <c r="EI46" s="128">
        <f t="shared" si="99"/>
        <v>0.83333333333333193</v>
      </c>
      <c r="EJ46" s="128">
        <f t="shared" si="99"/>
        <v>0.83680555555555414</v>
      </c>
      <c r="EK46" s="128">
        <f t="shared" si="99"/>
        <v>0.84027777777777635</v>
      </c>
      <c r="EL46" s="128">
        <f t="shared" si="99"/>
        <v>0.84374999999999856</v>
      </c>
      <c r="EM46" s="128">
        <f t="shared" si="99"/>
        <v>0.84722222222222077</v>
      </c>
      <c r="EN46" s="128">
        <f t="shared" si="99"/>
        <v>0.85069444444444298</v>
      </c>
      <c r="EO46" s="128">
        <f t="shared" si="99"/>
        <v>0.85416666666666519</v>
      </c>
      <c r="EP46" s="128">
        <f t="shared" si="99"/>
        <v>0.8576388888888874</v>
      </c>
      <c r="EQ46" s="128">
        <f t="shared" si="99"/>
        <v>0.86111111111110961</v>
      </c>
      <c r="ER46" s="128">
        <f t="shared" si="99"/>
        <v>0.86458333333333182</v>
      </c>
      <c r="ES46" s="128">
        <f t="shared" si="99"/>
        <v>0.86805555555555403</v>
      </c>
      <c r="ET46" s="128">
        <f t="shared" si="99"/>
        <v>0.87152777777777624</v>
      </c>
      <c r="EU46" s="128">
        <f t="shared" si="99"/>
        <v>0.87499999999999845</v>
      </c>
    </row>
    <row r="47" spans="1:151" ht="18" customHeight="1" x14ac:dyDescent="0.2">
      <c r="A47" s="7" t="str">
        <f>TRIM(CONCATENATE(J47," ",H47))</f>
        <v>U17W High Jump</v>
      </c>
      <c r="B47" s="150" t="str">
        <f>'U13-U17-U20 Champs Timescale'!B33</f>
        <v>F01</v>
      </c>
      <c r="C47" s="142">
        <f>'U13-U17-U20 Champs Timescale'!C33</f>
        <v>0.40625</v>
      </c>
      <c r="D47" s="143">
        <f>'U13-U17-U20 Champs Timescale'!D33</f>
        <v>1.7361111111111112E-2</v>
      </c>
      <c r="E47" s="144">
        <f>'U13-U17-U20 Champs Timescale'!E33</f>
        <v>0.4201388888888889</v>
      </c>
      <c r="F47" s="145">
        <f>'U13-U17-U20 Champs Timescale'!F33</f>
        <v>0.4375</v>
      </c>
      <c r="G47" s="196">
        <f>'U13-U17-U20 Champs Timescale'!G33</f>
        <v>0.46875</v>
      </c>
      <c r="H47" s="153" t="str">
        <f>'U13-U17-U20 Champs Timescale'!K33</f>
        <v>High Jump</v>
      </c>
      <c r="I47" s="142" t="s">
        <v>1</v>
      </c>
      <c r="J47" s="150" t="str">
        <f>'U13-U17-U20 Champs Timescale'!H33</f>
        <v>U17W</v>
      </c>
      <c r="K47" s="147">
        <f>'U13-U17-U20 Champs Timescale'!I33</f>
        <v>7</v>
      </c>
      <c r="L47" s="148">
        <f>'U13-U17-U20 Champs Timescale'!J33</f>
        <v>8</v>
      </c>
      <c r="M47" s="408">
        <f>'U13-U17-U20 Champs Timescale'!O33</f>
        <v>28</v>
      </c>
      <c r="N47" s="191">
        <f>'U13-U17-U20 Champs Timescale'!P33</f>
        <v>1.9444444444444445E-2</v>
      </c>
      <c r="O47" s="146">
        <f>'U13-U17-U20 Champs Timescale'!Q33</f>
        <v>0.44097222222222221</v>
      </c>
      <c r="P47" s="283">
        <f>'U13-U17-U20 Champs Timescale'!R33</f>
        <v>5.8333333333333334E-2</v>
      </c>
      <c r="Q47" s="194">
        <f>SUM(G47+P47)</f>
        <v>0.52708333333333335</v>
      </c>
      <c r="R47" s="409">
        <f>'U13-U17-U20 Champs Timescale'!U33</f>
        <v>3</v>
      </c>
      <c r="S47" s="54">
        <v>1</v>
      </c>
      <c r="T47" s="687" t="s">
        <v>94</v>
      </c>
      <c r="U47" s="688"/>
      <c r="V47" s="688"/>
      <c r="W47" s="688"/>
      <c r="X47" s="688"/>
      <c r="Y47" s="689"/>
      <c r="Z47" s="38">
        <f t="shared" ref="Z47:AI60" si="100">IF(AND($O47&lt;=Z$46,$Q47&gt;=Z$46),$R47,"")</f>
        <v>3</v>
      </c>
      <c r="AA47" s="39">
        <f t="shared" si="100"/>
        <v>3</v>
      </c>
      <c r="AB47" s="39">
        <f t="shared" si="100"/>
        <v>3</v>
      </c>
      <c r="AC47" s="39">
        <f t="shared" si="100"/>
        <v>3</v>
      </c>
      <c r="AD47" s="39">
        <f t="shared" si="100"/>
        <v>3</v>
      </c>
      <c r="AE47" s="39">
        <f t="shared" si="100"/>
        <v>3</v>
      </c>
      <c r="AF47" s="39">
        <f t="shared" si="100"/>
        <v>3</v>
      </c>
      <c r="AG47" s="39">
        <f t="shared" si="100"/>
        <v>3</v>
      </c>
      <c r="AH47" s="39">
        <f t="shared" si="100"/>
        <v>3</v>
      </c>
      <c r="AI47" s="39">
        <f t="shared" si="100"/>
        <v>3</v>
      </c>
      <c r="AJ47" s="39">
        <f t="shared" ref="AJ47:AS60" si="101">IF(AND($O47&lt;=AJ$46,$Q47&gt;=AJ$46),$R47,"")</f>
        <v>3</v>
      </c>
      <c r="AK47" s="39">
        <f t="shared" si="101"/>
        <v>3</v>
      </c>
      <c r="AL47" s="39">
        <f t="shared" si="101"/>
        <v>3</v>
      </c>
      <c r="AM47" s="39">
        <f t="shared" si="101"/>
        <v>3</v>
      </c>
      <c r="AN47" s="39">
        <f t="shared" si="101"/>
        <v>3</v>
      </c>
      <c r="AO47" s="39">
        <f t="shared" si="101"/>
        <v>3</v>
      </c>
      <c r="AP47" s="39">
        <f t="shared" si="101"/>
        <v>3</v>
      </c>
      <c r="AQ47" s="39">
        <f t="shared" si="101"/>
        <v>3</v>
      </c>
      <c r="AR47" s="39">
        <f t="shared" si="101"/>
        <v>3</v>
      </c>
      <c r="AS47" s="39">
        <f t="shared" si="101"/>
        <v>3</v>
      </c>
      <c r="AT47" s="39">
        <f t="shared" ref="AT47:BC60" si="102">IF(AND($O47&lt;=AT$46,$Q47&gt;=AT$46),$R47,"")</f>
        <v>3</v>
      </c>
      <c r="AU47" s="39">
        <f t="shared" si="102"/>
        <v>3</v>
      </c>
      <c r="AV47" s="39">
        <f t="shared" si="102"/>
        <v>3</v>
      </c>
      <c r="AW47" s="39">
        <f t="shared" si="102"/>
        <v>3</v>
      </c>
      <c r="AX47" s="39">
        <f t="shared" si="102"/>
        <v>3</v>
      </c>
      <c r="AY47" s="39" t="str">
        <f t="shared" si="102"/>
        <v/>
      </c>
      <c r="AZ47" s="39" t="str">
        <f t="shared" si="102"/>
        <v/>
      </c>
      <c r="BA47" s="39" t="str">
        <f t="shared" si="102"/>
        <v/>
      </c>
      <c r="BB47" s="39" t="str">
        <f t="shared" si="102"/>
        <v/>
      </c>
      <c r="BC47" s="39" t="str">
        <f t="shared" si="102"/>
        <v/>
      </c>
      <c r="BD47" s="39" t="str">
        <f t="shared" ref="BD47:BM60" si="103">IF(AND($O47&lt;=BD$46,$Q47&gt;=BD$46),$R47,"")</f>
        <v/>
      </c>
      <c r="BE47" s="39" t="str">
        <f t="shared" si="103"/>
        <v/>
      </c>
      <c r="BF47" s="39" t="str">
        <f t="shared" si="103"/>
        <v/>
      </c>
      <c r="BG47" s="39" t="str">
        <f t="shared" si="103"/>
        <v/>
      </c>
      <c r="BH47" s="39" t="str">
        <f t="shared" si="103"/>
        <v/>
      </c>
      <c r="BI47" s="39" t="str">
        <f t="shared" si="103"/>
        <v/>
      </c>
      <c r="BJ47" s="39" t="str">
        <f t="shared" si="103"/>
        <v/>
      </c>
      <c r="BK47" s="39" t="str">
        <f t="shared" si="103"/>
        <v/>
      </c>
      <c r="BL47" s="39" t="str">
        <f t="shared" si="103"/>
        <v/>
      </c>
      <c r="BM47" s="39" t="str">
        <f t="shared" si="103"/>
        <v/>
      </c>
      <c r="BN47" s="39" t="str">
        <f t="shared" ref="BN47:BW60" si="104">IF(AND($O47&lt;=BN$46,$Q47&gt;=BN$46),$R47,"")</f>
        <v/>
      </c>
      <c r="BO47" s="39" t="str">
        <f t="shared" si="104"/>
        <v/>
      </c>
      <c r="BP47" s="39" t="str">
        <f t="shared" si="104"/>
        <v/>
      </c>
      <c r="BQ47" s="39" t="str">
        <f t="shared" si="104"/>
        <v/>
      </c>
      <c r="BR47" s="39" t="str">
        <f t="shared" si="104"/>
        <v/>
      </c>
      <c r="BS47" s="39" t="str">
        <f t="shared" si="104"/>
        <v/>
      </c>
      <c r="BT47" s="39" t="str">
        <f t="shared" si="104"/>
        <v/>
      </c>
      <c r="BU47" s="39" t="str">
        <f t="shared" si="104"/>
        <v/>
      </c>
      <c r="BV47" s="39" t="str">
        <f t="shared" si="104"/>
        <v/>
      </c>
      <c r="BW47" s="39" t="str">
        <f t="shared" si="104"/>
        <v/>
      </c>
      <c r="BX47" s="39" t="str">
        <f t="shared" ref="BX47:CG60" si="105">IF(AND($O47&lt;=BX$46,$Q47&gt;=BX$46),$R47,"")</f>
        <v/>
      </c>
      <c r="BY47" s="39" t="str">
        <f t="shared" si="105"/>
        <v/>
      </c>
      <c r="BZ47" s="39" t="str">
        <f t="shared" si="105"/>
        <v/>
      </c>
      <c r="CA47" s="39" t="str">
        <f t="shared" si="105"/>
        <v/>
      </c>
      <c r="CB47" s="39" t="str">
        <f t="shared" si="105"/>
        <v/>
      </c>
      <c r="CC47" s="39" t="str">
        <f t="shared" si="105"/>
        <v/>
      </c>
      <c r="CD47" s="39" t="str">
        <f t="shared" si="105"/>
        <v/>
      </c>
      <c r="CE47" s="39" t="str">
        <f t="shared" si="105"/>
        <v/>
      </c>
      <c r="CF47" s="39" t="str">
        <f t="shared" si="105"/>
        <v/>
      </c>
      <c r="CG47" s="39" t="str">
        <f t="shared" si="105"/>
        <v/>
      </c>
      <c r="CH47" s="39" t="str">
        <f t="shared" ref="CH47:CQ60" si="106">IF(AND($O47&lt;=CH$46,$Q47&gt;=CH$46),$R47,"")</f>
        <v/>
      </c>
      <c r="CI47" s="39" t="str">
        <f t="shared" si="106"/>
        <v/>
      </c>
      <c r="CJ47" s="39" t="str">
        <f t="shared" si="106"/>
        <v/>
      </c>
      <c r="CK47" s="39" t="str">
        <f t="shared" si="106"/>
        <v/>
      </c>
      <c r="CL47" s="39" t="str">
        <f t="shared" si="106"/>
        <v/>
      </c>
      <c r="CM47" s="39" t="str">
        <f t="shared" si="106"/>
        <v/>
      </c>
      <c r="CN47" s="39" t="str">
        <f t="shared" si="106"/>
        <v/>
      </c>
      <c r="CO47" s="39" t="str">
        <f t="shared" si="106"/>
        <v/>
      </c>
      <c r="CP47" s="39" t="str">
        <f t="shared" si="106"/>
        <v/>
      </c>
      <c r="CQ47" s="39" t="str">
        <f t="shared" si="106"/>
        <v/>
      </c>
      <c r="CR47" s="39" t="str">
        <f t="shared" ref="CR47:DF60" si="107">IF(AND($O47&lt;=CR$46,$Q47&gt;=CR$46),$R47,"")</f>
        <v/>
      </c>
      <c r="CS47" s="39" t="str">
        <f t="shared" si="107"/>
        <v/>
      </c>
      <c r="CT47" s="39" t="str">
        <f t="shared" si="107"/>
        <v/>
      </c>
      <c r="CU47" s="39" t="str">
        <f t="shared" si="107"/>
        <v/>
      </c>
      <c r="CV47" s="39" t="str">
        <f t="shared" si="107"/>
        <v/>
      </c>
      <c r="CW47" s="39" t="str">
        <f t="shared" si="107"/>
        <v/>
      </c>
      <c r="CX47" s="39" t="str">
        <f t="shared" si="107"/>
        <v/>
      </c>
      <c r="CY47" s="39" t="str">
        <f t="shared" si="107"/>
        <v/>
      </c>
      <c r="CZ47" s="39" t="str">
        <f t="shared" si="107"/>
        <v/>
      </c>
      <c r="DA47" s="39" t="str">
        <f t="shared" si="107"/>
        <v/>
      </c>
      <c r="DB47" s="39" t="str">
        <f t="shared" si="107"/>
        <v/>
      </c>
      <c r="DC47" s="39" t="str">
        <f t="shared" si="107"/>
        <v/>
      </c>
      <c r="DD47" s="39" t="str">
        <f t="shared" si="107"/>
        <v/>
      </c>
      <c r="DE47" s="39" t="str">
        <f t="shared" si="107"/>
        <v/>
      </c>
      <c r="DF47" s="39" t="str">
        <f t="shared" si="107"/>
        <v/>
      </c>
      <c r="DG47" s="39" t="str">
        <f t="shared" ref="DG47:EI55" si="108">IF(AND($O47&lt;=DG$46,$Q47&gt;=DG$46),$R47,"")</f>
        <v/>
      </c>
      <c r="DH47" s="39" t="str">
        <f t="shared" si="108"/>
        <v/>
      </c>
      <c r="DI47" s="39" t="str">
        <f t="shared" si="108"/>
        <v/>
      </c>
      <c r="DJ47" s="39" t="str">
        <f t="shared" si="108"/>
        <v/>
      </c>
      <c r="DK47" s="39" t="str">
        <f t="shared" si="108"/>
        <v/>
      </c>
      <c r="DL47" s="39" t="str">
        <f t="shared" si="108"/>
        <v/>
      </c>
      <c r="DM47" s="39" t="str">
        <f t="shared" si="108"/>
        <v/>
      </c>
      <c r="DN47" s="39" t="str">
        <f t="shared" si="108"/>
        <v/>
      </c>
      <c r="DO47" s="39" t="str">
        <f t="shared" si="108"/>
        <v/>
      </c>
      <c r="DP47" s="39" t="str">
        <f t="shared" si="108"/>
        <v/>
      </c>
      <c r="DQ47" s="39" t="str">
        <f t="shared" si="108"/>
        <v/>
      </c>
      <c r="DR47" s="39" t="str">
        <f t="shared" si="108"/>
        <v/>
      </c>
      <c r="DS47" s="39" t="str">
        <f t="shared" si="108"/>
        <v/>
      </c>
      <c r="DT47" s="39" t="str">
        <f t="shared" si="108"/>
        <v/>
      </c>
      <c r="DU47" s="39" t="str">
        <f t="shared" si="108"/>
        <v/>
      </c>
      <c r="DV47" s="39" t="str">
        <f t="shared" si="108"/>
        <v/>
      </c>
      <c r="DW47" s="39" t="str">
        <f t="shared" si="108"/>
        <v/>
      </c>
      <c r="DX47" s="39" t="str">
        <f t="shared" si="108"/>
        <v/>
      </c>
      <c r="DY47" s="39" t="str">
        <f t="shared" si="108"/>
        <v/>
      </c>
      <c r="DZ47" s="39" t="str">
        <f t="shared" si="108"/>
        <v/>
      </c>
      <c r="EA47" s="39" t="str">
        <f t="shared" si="108"/>
        <v/>
      </c>
      <c r="EB47" s="39" t="str">
        <f t="shared" si="108"/>
        <v/>
      </c>
      <c r="EC47" s="39" t="str">
        <f t="shared" si="108"/>
        <v/>
      </c>
      <c r="ED47" s="39" t="str">
        <f t="shared" si="108"/>
        <v/>
      </c>
      <c r="EE47" s="39" t="str">
        <f t="shared" si="108"/>
        <v/>
      </c>
      <c r="EF47" s="39" t="str">
        <f t="shared" si="108"/>
        <v/>
      </c>
      <c r="EG47" s="39" t="str">
        <f t="shared" si="108"/>
        <v/>
      </c>
      <c r="EH47" s="39" t="str">
        <f t="shared" si="108"/>
        <v/>
      </c>
      <c r="EI47" s="39" t="str">
        <f t="shared" si="108"/>
        <v/>
      </c>
      <c r="EJ47" s="39" t="str">
        <f t="shared" ref="EJ47:EU60" si="109">IF(AND($O47&lt;=EJ$46,$Q47&gt;=EJ$46),$R47,"")</f>
        <v/>
      </c>
      <c r="EK47" s="39" t="str">
        <f t="shared" si="109"/>
        <v/>
      </c>
      <c r="EL47" s="39" t="str">
        <f t="shared" si="109"/>
        <v/>
      </c>
      <c r="EM47" s="39" t="str">
        <f t="shared" si="109"/>
        <v/>
      </c>
      <c r="EN47" s="39" t="str">
        <f t="shared" si="109"/>
        <v/>
      </c>
      <c r="EO47" s="39" t="str">
        <f t="shared" si="109"/>
        <v/>
      </c>
      <c r="EP47" s="39" t="str">
        <f t="shared" si="109"/>
        <v/>
      </c>
      <c r="EQ47" s="39" t="str">
        <f t="shared" si="109"/>
        <v/>
      </c>
      <c r="ER47" s="39" t="str">
        <f t="shared" si="109"/>
        <v/>
      </c>
      <c r="ES47" s="39" t="str">
        <f t="shared" si="109"/>
        <v/>
      </c>
      <c r="ET47" s="39" t="str">
        <f t="shared" si="109"/>
        <v/>
      </c>
      <c r="EU47" s="39" t="str">
        <f t="shared" si="109"/>
        <v/>
      </c>
    </row>
    <row r="48" spans="1:151" ht="18" customHeight="1" x14ac:dyDescent="0.2">
      <c r="A48" s="7" t="str">
        <f t="shared" ref="A48:A60" si="110">TRIM(CONCATENATE(J48," ",H48))</f>
        <v>U20W High Jump</v>
      </c>
      <c r="B48" s="150" t="str">
        <f>'U13-U17-U20 Champs Timescale'!B34</f>
        <v>F02</v>
      </c>
      <c r="C48" s="142">
        <f>'U13-U17-U20 Champs Timescale'!C34</f>
        <v>0.40625</v>
      </c>
      <c r="D48" s="143">
        <f>'U13-U17-U20 Champs Timescale'!D34</f>
        <v>1.7361111111111112E-2</v>
      </c>
      <c r="E48" s="144">
        <f>'U13-U17-U20 Champs Timescale'!E34</f>
        <v>0.4201388888888889</v>
      </c>
      <c r="F48" s="145">
        <f>'U13-U17-U20 Champs Timescale'!F34</f>
        <v>0.4375</v>
      </c>
      <c r="G48" s="196">
        <f>'U13-U17-U20 Champs Timescale'!G34</f>
        <v>0.46875</v>
      </c>
      <c r="H48" s="153" t="str">
        <f>'U13-U17-U20 Champs Timescale'!K34</f>
        <v>High Jump</v>
      </c>
      <c r="I48" s="142" t="s">
        <v>1</v>
      </c>
      <c r="J48" s="150" t="str">
        <f>'U13-U17-U20 Champs Timescale'!H34</f>
        <v>U20W</v>
      </c>
      <c r="K48" s="147">
        <f>'U13-U17-U20 Champs Timescale'!I34</f>
        <v>9</v>
      </c>
      <c r="L48" s="148">
        <f>'U13-U17-U20 Champs Timescale'!J34</f>
        <v>8</v>
      </c>
      <c r="M48" s="408">
        <f>'U13-U17-U20 Champs Timescale'!O34</f>
        <v>36</v>
      </c>
      <c r="N48" s="191">
        <f>'U13-U17-U20 Champs Timescale'!P34</f>
        <v>1.8749999999999999E-2</v>
      </c>
      <c r="O48" s="146">
        <f>'U13-U17-U20 Champs Timescale'!Q34</f>
        <v>0.44097222222222221</v>
      </c>
      <c r="P48" s="283">
        <f>'U13-U17-U20 Champs Timescale'!R34</f>
        <v>7.4999999999999997E-2</v>
      </c>
      <c r="Q48" s="194">
        <f t="shared" ref="Q48:Q60" si="111">SUM(G48+P48)</f>
        <v>0.54374999999999996</v>
      </c>
      <c r="R48" s="409">
        <f>'U13-U17-U20 Champs Timescale'!U34</f>
        <v>3</v>
      </c>
      <c r="S48" s="54">
        <v>1</v>
      </c>
      <c r="T48" s="687" t="s">
        <v>94</v>
      </c>
      <c r="U48" s="688"/>
      <c r="V48" s="688"/>
      <c r="W48" s="688"/>
      <c r="X48" s="688"/>
      <c r="Y48" s="689"/>
      <c r="Z48" s="41">
        <f t="shared" si="100"/>
        <v>3</v>
      </c>
      <c r="AA48" s="12">
        <f t="shared" si="100"/>
        <v>3</v>
      </c>
      <c r="AB48" s="12">
        <f t="shared" si="100"/>
        <v>3</v>
      </c>
      <c r="AC48" s="12">
        <f t="shared" si="100"/>
        <v>3</v>
      </c>
      <c r="AD48" s="12">
        <f t="shared" si="100"/>
        <v>3</v>
      </c>
      <c r="AE48" s="12">
        <f t="shared" si="100"/>
        <v>3</v>
      </c>
      <c r="AF48" s="12">
        <f t="shared" si="100"/>
        <v>3</v>
      </c>
      <c r="AG48" s="12">
        <f t="shared" si="100"/>
        <v>3</v>
      </c>
      <c r="AH48" s="12">
        <f t="shared" si="100"/>
        <v>3</v>
      </c>
      <c r="AI48" s="12">
        <f t="shared" si="100"/>
        <v>3</v>
      </c>
      <c r="AJ48" s="12">
        <f t="shared" si="101"/>
        <v>3</v>
      </c>
      <c r="AK48" s="12">
        <f t="shared" si="101"/>
        <v>3</v>
      </c>
      <c r="AL48" s="12">
        <f t="shared" si="101"/>
        <v>3</v>
      </c>
      <c r="AM48" s="12">
        <f t="shared" si="101"/>
        <v>3</v>
      </c>
      <c r="AN48" s="12">
        <f t="shared" si="101"/>
        <v>3</v>
      </c>
      <c r="AO48" s="12">
        <f t="shared" si="101"/>
        <v>3</v>
      </c>
      <c r="AP48" s="12">
        <f t="shared" si="101"/>
        <v>3</v>
      </c>
      <c r="AQ48" s="12">
        <f t="shared" si="101"/>
        <v>3</v>
      </c>
      <c r="AR48" s="12">
        <f t="shared" si="101"/>
        <v>3</v>
      </c>
      <c r="AS48" s="12">
        <f t="shared" si="101"/>
        <v>3</v>
      </c>
      <c r="AT48" s="12">
        <f t="shared" si="102"/>
        <v>3</v>
      </c>
      <c r="AU48" s="12">
        <f t="shared" si="102"/>
        <v>3</v>
      </c>
      <c r="AV48" s="12">
        <f t="shared" si="102"/>
        <v>3</v>
      </c>
      <c r="AW48" s="12">
        <f t="shared" si="102"/>
        <v>3</v>
      </c>
      <c r="AX48" s="12">
        <f t="shared" si="102"/>
        <v>3</v>
      </c>
      <c r="AY48" s="12">
        <f t="shared" si="102"/>
        <v>3</v>
      </c>
      <c r="AZ48" s="12">
        <f t="shared" si="102"/>
        <v>3</v>
      </c>
      <c r="BA48" s="12">
        <f t="shared" si="102"/>
        <v>3</v>
      </c>
      <c r="BB48" s="12">
        <f t="shared" si="102"/>
        <v>3</v>
      </c>
      <c r="BC48" s="12">
        <f t="shared" si="102"/>
        <v>3</v>
      </c>
      <c r="BD48" s="12" t="str">
        <f t="shared" si="103"/>
        <v/>
      </c>
      <c r="BE48" s="12" t="str">
        <f t="shared" si="103"/>
        <v/>
      </c>
      <c r="BF48" s="12" t="str">
        <f t="shared" si="103"/>
        <v/>
      </c>
      <c r="BG48" s="12" t="str">
        <f t="shared" si="103"/>
        <v/>
      </c>
      <c r="BH48" s="12" t="str">
        <f t="shared" si="103"/>
        <v/>
      </c>
      <c r="BI48" s="12" t="str">
        <f t="shared" si="103"/>
        <v/>
      </c>
      <c r="BJ48" s="12" t="str">
        <f t="shared" si="103"/>
        <v/>
      </c>
      <c r="BK48" s="12" t="str">
        <f t="shared" si="103"/>
        <v/>
      </c>
      <c r="BL48" s="12" t="str">
        <f t="shared" si="103"/>
        <v/>
      </c>
      <c r="BM48" s="12" t="str">
        <f t="shared" si="103"/>
        <v/>
      </c>
      <c r="BN48" s="12" t="str">
        <f t="shared" si="104"/>
        <v/>
      </c>
      <c r="BO48" s="12" t="str">
        <f t="shared" si="104"/>
        <v/>
      </c>
      <c r="BP48" s="12" t="str">
        <f t="shared" si="104"/>
        <v/>
      </c>
      <c r="BQ48" s="12" t="str">
        <f t="shared" si="104"/>
        <v/>
      </c>
      <c r="BR48" s="12" t="str">
        <f t="shared" si="104"/>
        <v/>
      </c>
      <c r="BS48" s="12" t="str">
        <f t="shared" si="104"/>
        <v/>
      </c>
      <c r="BT48" s="12" t="str">
        <f t="shared" si="104"/>
        <v/>
      </c>
      <c r="BU48" s="12" t="str">
        <f t="shared" si="104"/>
        <v/>
      </c>
      <c r="BV48" s="12" t="str">
        <f t="shared" si="104"/>
        <v/>
      </c>
      <c r="BW48" s="12" t="str">
        <f t="shared" si="104"/>
        <v/>
      </c>
      <c r="BX48" s="12" t="str">
        <f t="shared" si="105"/>
        <v/>
      </c>
      <c r="BY48" s="12" t="str">
        <f t="shared" si="105"/>
        <v/>
      </c>
      <c r="BZ48" s="12" t="str">
        <f t="shared" si="105"/>
        <v/>
      </c>
      <c r="CA48" s="12" t="str">
        <f t="shared" si="105"/>
        <v/>
      </c>
      <c r="CB48" s="12" t="str">
        <f t="shared" si="105"/>
        <v/>
      </c>
      <c r="CC48" s="12" t="str">
        <f t="shared" si="105"/>
        <v/>
      </c>
      <c r="CD48" s="12" t="str">
        <f t="shared" si="105"/>
        <v/>
      </c>
      <c r="CE48" s="12" t="str">
        <f t="shared" si="105"/>
        <v/>
      </c>
      <c r="CF48" s="12" t="str">
        <f t="shared" si="105"/>
        <v/>
      </c>
      <c r="CG48" s="12" t="str">
        <f t="shared" si="105"/>
        <v/>
      </c>
      <c r="CH48" s="12" t="str">
        <f t="shared" si="106"/>
        <v/>
      </c>
      <c r="CI48" s="12" t="str">
        <f t="shared" si="106"/>
        <v/>
      </c>
      <c r="CJ48" s="12" t="str">
        <f t="shared" si="106"/>
        <v/>
      </c>
      <c r="CK48" s="12" t="str">
        <f t="shared" si="106"/>
        <v/>
      </c>
      <c r="CL48" s="12" t="str">
        <f t="shared" si="106"/>
        <v/>
      </c>
      <c r="CM48" s="12" t="str">
        <f t="shared" si="106"/>
        <v/>
      </c>
      <c r="CN48" s="12" t="str">
        <f t="shared" si="106"/>
        <v/>
      </c>
      <c r="CO48" s="12" t="str">
        <f t="shared" si="106"/>
        <v/>
      </c>
      <c r="CP48" s="12" t="str">
        <f t="shared" si="106"/>
        <v/>
      </c>
      <c r="CQ48" s="12" t="str">
        <f t="shared" si="106"/>
        <v/>
      </c>
      <c r="CR48" s="12" t="str">
        <f t="shared" si="107"/>
        <v/>
      </c>
      <c r="CS48" s="12" t="str">
        <f t="shared" si="107"/>
        <v/>
      </c>
      <c r="CT48" s="12" t="str">
        <f t="shared" si="107"/>
        <v/>
      </c>
      <c r="CU48" s="12" t="str">
        <f t="shared" si="107"/>
        <v/>
      </c>
      <c r="CV48" s="12" t="str">
        <f t="shared" si="107"/>
        <v/>
      </c>
      <c r="CW48" s="12" t="str">
        <f t="shared" si="107"/>
        <v/>
      </c>
      <c r="CX48" s="12" t="str">
        <f t="shared" si="107"/>
        <v/>
      </c>
      <c r="CY48" s="12" t="str">
        <f t="shared" si="107"/>
        <v/>
      </c>
      <c r="CZ48" s="12" t="str">
        <f t="shared" si="107"/>
        <v/>
      </c>
      <c r="DA48" s="12" t="str">
        <f t="shared" si="107"/>
        <v/>
      </c>
      <c r="DB48" s="12" t="str">
        <f t="shared" si="107"/>
        <v/>
      </c>
      <c r="DC48" s="12" t="str">
        <f t="shared" si="107"/>
        <v/>
      </c>
      <c r="DD48" s="12" t="str">
        <f t="shared" si="107"/>
        <v/>
      </c>
      <c r="DE48" s="12" t="str">
        <f t="shared" si="107"/>
        <v/>
      </c>
      <c r="DF48" s="12" t="str">
        <f t="shared" si="107"/>
        <v/>
      </c>
      <c r="DG48" s="12" t="str">
        <f t="shared" si="108"/>
        <v/>
      </c>
      <c r="DH48" s="12" t="str">
        <f t="shared" si="108"/>
        <v/>
      </c>
      <c r="DI48" s="12" t="str">
        <f t="shared" si="108"/>
        <v/>
      </c>
      <c r="DJ48" s="12" t="str">
        <f t="shared" si="108"/>
        <v/>
      </c>
      <c r="DK48" s="12" t="str">
        <f t="shared" si="108"/>
        <v/>
      </c>
      <c r="DL48" s="12" t="str">
        <f t="shared" si="108"/>
        <v/>
      </c>
      <c r="DM48" s="12" t="str">
        <f t="shared" si="108"/>
        <v/>
      </c>
      <c r="DN48" s="12" t="str">
        <f t="shared" si="108"/>
        <v/>
      </c>
      <c r="DO48" s="12" t="str">
        <f t="shared" si="108"/>
        <v/>
      </c>
      <c r="DP48" s="12" t="str">
        <f t="shared" si="108"/>
        <v/>
      </c>
      <c r="DQ48" s="12" t="str">
        <f t="shared" si="108"/>
        <v/>
      </c>
      <c r="DR48" s="12" t="str">
        <f t="shared" si="108"/>
        <v/>
      </c>
      <c r="DS48" s="12" t="str">
        <f t="shared" si="108"/>
        <v/>
      </c>
      <c r="DT48" s="12" t="str">
        <f t="shared" si="108"/>
        <v/>
      </c>
      <c r="DU48" s="12" t="str">
        <f t="shared" si="108"/>
        <v/>
      </c>
      <c r="DV48" s="12" t="str">
        <f t="shared" si="108"/>
        <v/>
      </c>
      <c r="DW48" s="12" t="str">
        <f t="shared" si="108"/>
        <v/>
      </c>
      <c r="DX48" s="12" t="str">
        <f t="shared" si="108"/>
        <v/>
      </c>
      <c r="DY48" s="12" t="str">
        <f t="shared" si="108"/>
        <v/>
      </c>
      <c r="DZ48" s="12" t="str">
        <f t="shared" si="108"/>
        <v/>
      </c>
      <c r="EA48" s="12" t="str">
        <f t="shared" si="108"/>
        <v/>
      </c>
      <c r="EB48" s="12" t="str">
        <f t="shared" si="108"/>
        <v/>
      </c>
      <c r="EC48" s="12" t="str">
        <f t="shared" si="108"/>
        <v/>
      </c>
      <c r="ED48" s="12" t="str">
        <f t="shared" si="108"/>
        <v/>
      </c>
      <c r="EE48" s="12" t="str">
        <f t="shared" si="108"/>
        <v/>
      </c>
      <c r="EF48" s="12" t="str">
        <f t="shared" si="108"/>
        <v/>
      </c>
      <c r="EG48" s="12" t="str">
        <f t="shared" si="108"/>
        <v/>
      </c>
      <c r="EH48" s="12" t="str">
        <f t="shared" si="108"/>
        <v/>
      </c>
      <c r="EI48" s="12" t="str">
        <f t="shared" si="108"/>
        <v/>
      </c>
      <c r="EJ48" s="12" t="str">
        <f t="shared" si="109"/>
        <v/>
      </c>
      <c r="EK48" s="12" t="str">
        <f t="shared" si="109"/>
        <v/>
      </c>
      <c r="EL48" s="12" t="str">
        <f t="shared" si="109"/>
        <v/>
      </c>
      <c r="EM48" s="12" t="str">
        <f t="shared" si="109"/>
        <v/>
      </c>
      <c r="EN48" s="12" t="str">
        <f t="shared" si="109"/>
        <v/>
      </c>
      <c r="EO48" s="12" t="str">
        <f t="shared" si="109"/>
        <v/>
      </c>
      <c r="EP48" s="12" t="str">
        <f t="shared" si="109"/>
        <v/>
      </c>
      <c r="EQ48" s="12" t="str">
        <f t="shared" si="109"/>
        <v/>
      </c>
      <c r="ER48" s="12" t="str">
        <f t="shared" si="109"/>
        <v/>
      </c>
      <c r="ES48" s="12" t="str">
        <f t="shared" si="109"/>
        <v/>
      </c>
      <c r="ET48" s="12" t="str">
        <f t="shared" si="109"/>
        <v/>
      </c>
      <c r="EU48" s="12" t="str">
        <f t="shared" si="109"/>
        <v/>
      </c>
    </row>
    <row r="49" spans="1:151" ht="18" customHeight="1" x14ac:dyDescent="0.2">
      <c r="A49" s="7" t="str">
        <f t="shared" si="110"/>
        <v>U20M Long Jump</v>
      </c>
      <c r="B49" s="150" t="str">
        <f>'U13-U17-U20 Champs Timescale'!B35</f>
        <v>F03</v>
      </c>
      <c r="C49" s="142">
        <f>'U13-U17-U20 Champs Timescale'!C35</f>
        <v>0.4375</v>
      </c>
      <c r="D49" s="143">
        <f>'U13-U17-U20 Champs Timescale'!D35</f>
        <v>1.7361111111111112E-2</v>
      </c>
      <c r="E49" s="144">
        <f>'U13-U17-U20 Champs Timescale'!E35</f>
        <v>0.45555555555555555</v>
      </c>
      <c r="F49" s="145">
        <f>'U13-U17-U20 Champs Timescale'!F35</f>
        <v>0.47291666666666665</v>
      </c>
      <c r="G49" s="196">
        <f>'U13-U17-U20 Champs Timescale'!G35</f>
        <v>0.5</v>
      </c>
      <c r="H49" s="153" t="str">
        <f>'U13-U17-U20 Champs Timescale'!K35</f>
        <v>Long Jump</v>
      </c>
      <c r="I49" s="142" t="s">
        <v>1</v>
      </c>
      <c r="J49" s="150" t="str">
        <f>'U13-U17-U20 Champs Timescale'!H35</f>
        <v>U20M</v>
      </c>
      <c r="K49" s="147">
        <f>'U13-U17-U20 Champs Timescale'!I35</f>
        <v>4</v>
      </c>
      <c r="L49" s="148">
        <f>'U13-U17-U20 Champs Timescale'!J35</f>
        <v>6</v>
      </c>
      <c r="M49" s="408">
        <f>'U13-U17-U20 Champs Timescale'!O35</f>
        <v>8</v>
      </c>
      <c r="N49" s="191">
        <f>'U13-U17-U20 Champs Timescale'!P35</f>
        <v>2.3611111111111114E-2</v>
      </c>
      <c r="O49" s="146">
        <f>'U13-U17-U20 Champs Timescale'!Q35</f>
        <v>0.47638888888888886</v>
      </c>
      <c r="P49" s="283">
        <f>'U13-U17-U20 Champs Timescale'!R35</f>
        <v>6.041666666666666E-2</v>
      </c>
      <c r="Q49" s="194">
        <f t="shared" si="111"/>
        <v>0.56041666666666667</v>
      </c>
      <c r="R49" s="409">
        <f>'U13-U17-U20 Champs Timescale'!U35</f>
        <v>6</v>
      </c>
      <c r="S49" s="54">
        <v>1</v>
      </c>
      <c r="T49" s="684" t="s">
        <v>91</v>
      </c>
      <c r="U49" s="685"/>
      <c r="V49" s="685"/>
      <c r="W49" s="685"/>
      <c r="X49" s="685"/>
      <c r="Y49" s="686"/>
      <c r="Z49" s="41" t="str">
        <f t="shared" si="100"/>
        <v/>
      </c>
      <c r="AA49" s="12" t="str">
        <f t="shared" si="100"/>
        <v/>
      </c>
      <c r="AB49" s="12" t="str">
        <f t="shared" si="100"/>
        <v/>
      </c>
      <c r="AC49" s="12" t="str">
        <f t="shared" si="100"/>
        <v/>
      </c>
      <c r="AD49" s="12" t="str">
        <f t="shared" si="100"/>
        <v/>
      </c>
      <c r="AE49" s="12" t="str">
        <f t="shared" si="100"/>
        <v/>
      </c>
      <c r="AF49" s="12" t="str">
        <f t="shared" si="100"/>
        <v/>
      </c>
      <c r="AG49" s="12" t="str">
        <f t="shared" si="100"/>
        <v/>
      </c>
      <c r="AH49" s="12" t="str">
        <f t="shared" si="100"/>
        <v/>
      </c>
      <c r="AI49" s="12" t="str">
        <f t="shared" si="100"/>
        <v/>
      </c>
      <c r="AJ49" s="12" t="str">
        <f t="shared" si="101"/>
        <v/>
      </c>
      <c r="AK49" s="12">
        <f t="shared" si="101"/>
        <v>6</v>
      </c>
      <c r="AL49" s="12">
        <f t="shared" si="101"/>
        <v>6</v>
      </c>
      <c r="AM49" s="12">
        <f t="shared" si="101"/>
        <v>6</v>
      </c>
      <c r="AN49" s="12">
        <f t="shared" si="101"/>
        <v>6</v>
      </c>
      <c r="AO49" s="12">
        <f t="shared" si="101"/>
        <v>6</v>
      </c>
      <c r="AP49" s="12">
        <f t="shared" si="101"/>
        <v>6</v>
      </c>
      <c r="AQ49" s="12">
        <f t="shared" si="101"/>
        <v>6</v>
      </c>
      <c r="AR49" s="12">
        <f t="shared" si="101"/>
        <v>6</v>
      </c>
      <c r="AS49" s="12">
        <f t="shared" si="101"/>
        <v>6</v>
      </c>
      <c r="AT49" s="12">
        <f t="shared" si="102"/>
        <v>6</v>
      </c>
      <c r="AU49" s="12">
        <f t="shared" si="102"/>
        <v>6</v>
      </c>
      <c r="AV49" s="12">
        <f t="shared" si="102"/>
        <v>6</v>
      </c>
      <c r="AW49" s="12">
        <f t="shared" si="102"/>
        <v>6</v>
      </c>
      <c r="AX49" s="12">
        <f t="shared" si="102"/>
        <v>6</v>
      </c>
      <c r="AY49" s="12">
        <f t="shared" si="102"/>
        <v>6</v>
      </c>
      <c r="AZ49" s="12">
        <f t="shared" si="102"/>
        <v>6</v>
      </c>
      <c r="BA49" s="12">
        <f t="shared" si="102"/>
        <v>6</v>
      </c>
      <c r="BB49" s="12">
        <f t="shared" si="102"/>
        <v>6</v>
      </c>
      <c r="BC49" s="12">
        <f t="shared" si="102"/>
        <v>6</v>
      </c>
      <c r="BD49" s="12">
        <f t="shared" si="103"/>
        <v>6</v>
      </c>
      <c r="BE49" s="12">
        <f t="shared" si="103"/>
        <v>6</v>
      </c>
      <c r="BF49" s="12">
        <f t="shared" si="103"/>
        <v>6</v>
      </c>
      <c r="BG49" s="12">
        <f t="shared" si="103"/>
        <v>6</v>
      </c>
      <c r="BH49" s="12">
        <f t="shared" si="103"/>
        <v>6</v>
      </c>
      <c r="BI49" s="12" t="str">
        <f t="shared" si="103"/>
        <v/>
      </c>
      <c r="BJ49" s="12" t="str">
        <f t="shared" si="103"/>
        <v/>
      </c>
      <c r="BK49" s="12" t="str">
        <f t="shared" si="103"/>
        <v/>
      </c>
      <c r="BL49" s="12" t="str">
        <f t="shared" si="103"/>
        <v/>
      </c>
      <c r="BM49" s="12" t="str">
        <f t="shared" si="103"/>
        <v/>
      </c>
      <c r="BN49" s="12" t="str">
        <f t="shared" si="104"/>
        <v/>
      </c>
      <c r="BO49" s="12" t="str">
        <f t="shared" si="104"/>
        <v/>
      </c>
      <c r="BP49" s="12" t="str">
        <f t="shared" si="104"/>
        <v/>
      </c>
      <c r="BQ49" s="12" t="str">
        <f t="shared" si="104"/>
        <v/>
      </c>
      <c r="BR49" s="12" t="str">
        <f t="shared" si="104"/>
        <v/>
      </c>
      <c r="BS49" s="12" t="str">
        <f t="shared" si="104"/>
        <v/>
      </c>
      <c r="BT49" s="12" t="str">
        <f t="shared" si="104"/>
        <v/>
      </c>
      <c r="BU49" s="12" t="str">
        <f t="shared" si="104"/>
        <v/>
      </c>
      <c r="BV49" s="12" t="str">
        <f t="shared" si="104"/>
        <v/>
      </c>
      <c r="BW49" s="12" t="str">
        <f t="shared" si="104"/>
        <v/>
      </c>
      <c r="BX49" s="12" t="str">
        <f t="shared" si="105"/>
        <v/>
      </c>
      <c r="BY49" s="12" t="str">
        <f t="shared" si="105"/>
        <v/>
      </c>
      <c r="BZ49" s="12" t="str">
        <f t="shared" si="105"/>
        <v/>
      </c>
      <c r="CA49" s="12" t="str">
        <f t="shared" si="105"/>
        <v/>
      </c>
      <c r="CB49" s="12" t="str">
        <f t="shared" si="105"/>
        <v/>
      </c>
      <c r="CC49" s="12" t="str">
        <f t="shared" si="105"/>
        <v/>
      </c>
      <c r="CD49" s="12" t="str">
        <f t="shared" si="105"/>
        <v/>
      </c>
      <c r="CE49" s="12" t="str">
        <f t="shared" si="105"/>
        <v/>
      </c>
      <c r="CF49" s="12" t="str">
        <f t="shared" si="105"/>
        <v/>
      </c>
      <c r="CG49" s="12" t="str">
        <f t="shared" si="105"/>
        <v/>
      </c>
      <c r="CH49" s="12" t="str">
        <f t="shared" si="106"/>
        <v/>
      </c>
      <c r="CI49" s="12" t="str">
        <f t="shared" si="106"/>
        <v/>
      </c>
      <c r="CJ49" s="12" t="str">
        <f t="shared" si="106"/>
        <v/>
      </c>
      <c r="CK49" s="12" t="str">
        <f t="shared" si="106"/>
        <v/>
      </c>
      <c r="CL49" s="12" t="str">
        <f t="shared" si="106"/>
        <v/>
      </c>
      <c r="CM49" s="12" t="str">
        <f t="shared" si="106"/>
        <v/>
      </c>
      <c r="CN49" s="12" t="str">
        <f t="shared" si="106"/>
        <v/>
      </c>
      <c r="CO49" s="12" t="str">
        <f t="shared" si="106"/>
        <v/>
      </c>
      <c r="CP49" s="12" t="str">
        <f t="shared" si="106"/>
        <v/>
      </c>
      <c r="CQ49" s="12" t="str">
        <f t="shared" si="106"/>
        <v/>
      </c>
      <c r="CR49" s="12" t="str">
        <f t="shared" si="107"/>
        <v/>
      </c>
      <c r="CS49" s="12" t="str">
        <f t="shared" si="107"/>
        <v/>
      </c>
      <c r="CT49" s="12" t="str">
        <f t="shared" si="107"/>
        <v/>
      </c>
      <c r="CU49" s="12" t="str">
        <f t="shared" si="107"/>
        <v/>
      </c>
      <c r="CV49" s="12" t="str">
        <f t="shared" si="107"/>
        <v/>
      </c>
      <c r="CW49" s="12" t="str">
        <f t="shared" si="107"/>
        <v/>
      </c>
      <c r="CX49" s="12" t="str">
        <f t="shared" si="107"/>
        <v/>
      </c>
      <c r="CY49" s="12" t="str">
        <f t="shared" si="107"/>
        <v/>
      </c>
      <c r="CZ49" s="12" t="str">
        <f t="shared" si="107"/>
        <v/>
      </c>
      <c r="DA49" s="12" t="str">
        <f t="shared" si="107"/>
        <v/>
      </c>
      <c r="DB49" s="12" t="str">
        <f t="shared" si="107"/>
        <v/>
      </c>
      <c r="DC49" s="12" t="str">
        <f t="shared" si="107"/>
        <v/>
      </c>
      <c r="DD49" s="12" t="str">
        <f t="shared" si="107"/>
        <v/>
      </c>
      <c r="DE49" s="12" t="str">
        <f t="shared" si="107"/>
        <v/>
      </c>
      <c r="DF49" s="12" t="str">
        <f t="shared" si="107"/>
        <v/>
      </c>
      <c r="DG49" s="12" t="str">
        <f t="shared" si="108"/>
        <v/>
      </c>
      <c r="DH49" s="12" t="str">
        <f t="shared" si="108"/>
        <v/>
      </c>
      <c r="DI49" s="12" t="str">
        <f t="shared" si="108"/>
        <v/>
      </c>
      <c r="DJ49" s="12" t="str">
        <f t="shared" si="108"/>
        <v/>
      </c>
      <c r="DK49" s="12" t="str">
        <f t="shared" si="108"/>
        <v/>
      </c>
      <c r="DL49" s="12" t="str">
        <f t="shared" si="108"/>
        <v/>
      </c>
      <c r="DM49" s="12" t="str">
        <f t="shared" si="108"/>
        <v/>
      </c>
      <c r="DN49" s="12" t="str">
        <f t="shared" si="108"/>
        <v/>
      </c>
      <c r="DO49" s="12" t="str">
        <f t="shared" si="108"/>
        <v/>
      </c>
      <c r="DP49" s="12" t="str">
        <f t="shared" si="108"/>
        <v/>
      </c>
      <c r="DQ49" s="12" t="str">
        <f t="shared" si="108"/>
        <v/>
      </c>
      <c r="DR49" s="12" t="str">
        <f t="shared" si="108"/>
        <v/>
      </c>
      <c r="DS49" s="12" t="str">
        <f t="shared" si="108"/>
        <v/>
      </c>
      <c r="DT49" s="12" t="str">
        <f t="shared" si="108"/>
        <v/>
      </c>
      <c r="DU49" s="12" t="str">
        <f t="shared" si="108"/>
        <v/>
      </c>
      <c r="DV49" s="12" t="str">
        <f t="shared" si="108"/>
        <v/>
      </c>
      <c r="DW49" s="12" t="str">
        <f t="shared" si="108"/>
        <v/>
      </c>
      <c r="DX49" s="12" t="str">
        <f t="shared" si="108"/>
        <v/>
      </c>
      <c r="DY49" s="12" t="str">
        <f t="shared" si="108"/>
        <v/>
      </c>
      <c r="DZ49" s="12" t="str">
        <f t="shared" si="108"/>
        <v/>
      </c>
      <c r="EA49" s="12" t="str">
        <f t="shared" si="108"/>
        <v/>
      </c>
      <c r="EB49" s="12" t="str">
        <f t="shared" si="108"/>
        <v/>
      </c>
      <c r="EC49" s="12" t="str">
        <f t="shared" si="108"/>
        <v/>
      </c>
      <c r="ED49" s="12" t="str">
        <f t="shared" si="108"/>
        <v/>
      </c>
      <c r="EE49" s="12" t="str">
        <f t="shared" si="108"/>
        <v/>
      </c>
      <c r="EF49" s="12" t="str">
        <f t="shared" si="108"/>
        <v/>
      </c>
      <c r="EG49" s="12" t="str">
        <f t="shared" si="108"/>
        <v/>
      </c>
      <c r="EH49" s="12" t="str">
        <f t="shared" si="108"/>
        <v/>
      </c>
      <c r="EI49" s="12" t="str">
        <f t="shared" si="108"/>
        <v/>
      </c>
      <c r="EJ49" s="12" t="str">
        <f t="shared" si="109"/>
        <v/>
      </c>
      <c r="EK49" s="12" t="str">
        <f t="shared" si="109"/>
        <v/>
      </c>
      <c r="EL49" s="12" t="str">
        <f t="shared" si="109"/>
        <v/>
      </c>
      <c r="EM49" s="12" t="str">
        <f t="shared" si="109"/>
        <v/>
      </c>
      <c r="EN49" s="12" t="str">
        <f t="shared" si="109"/>
        <v/>
      </c>
      <c r="EO49" s="12" t="str">
        <f t="shared" si="109"/>
        <v/>
      </c>
      <c r="EP49" s="12" t="str">
        <f t="shared" si="109"/>
        <v/>
      </c>
      <c r="EQ49" s="12" t="str">
        <f t="shared" si="109"/>
        <v/>
      </c>
      <c r="ER49" s="12" t="str">
        <f t="shared" si="109"/>
        <v/>
      </c>
      <c r="ES49" s="12" t="str">
        <f t="shared" si="109"/>
        <v/>
      </c>
      <c r="ET49" s="12" t="str">
        <f t="shared" si="109"/>
        <v/>
      </c>
      <c r="EU49" s="12" t="str">
        <f t="shared" si="109"/>
        <v/>
      </c>
    </row>
    <row r="50" spans="1:151" ht="18" customHeight="1" x14ac:dyDescent="0.2">
      <c r="A50" s="7" t="str">
        <f t="shared" si="110"/>
        <v>U17M Long Jump</v>
      </c>
      <c r="B50" s="150" t="str">
        <f>'U13-U17-U20 Champs Timescale'!B36</f>
        <v>F04</v>
      </c>
      <c r="C50" s="142">
        <f>'U13-U17-U20 Champs Timescale'!C36</f>
        <v>0.4375</v>
      </c>
      <c r="D50" s="143">
        <f>'U13-U17-U20 Champs Timescale'!D36</f>
        <v>1.7361111111111112E-2</v>
      </c>
      <c r="E50" s="144">
        <f>'U13-U17-U20 Champs Timescale'!E36</f>
        <v>0.45555555555555555</v>
      </c>
      <c r="F50" s="145">
        <f>'U13-U17-U20 Champs Timescale'!F36</f>
        <v>0.47291666666666665</v>
      </c>
      <c r="G50" s="196">
        <f>'U13-U17-U20 Champs Timescale'!G36</f>
        <v>0.5</v>
      </c>
      <c r="H50" s="153" t="str">
        <f>'U13-U17-U20 Champs Timescale'!K36</f>
        <v>Long Jump</v>
      </c>
      <c r="I50" s="142" t="s">
        <v>1</v>
      </c>
      <c r="J50" s="150" t="str">
        <f>'U13-U17-U20 Champs Timescale'!H36</f>
        <v>U17M</v>
      </c>
      <c r="K50" s="147">
        <f>'U13-U17-U20 Champs Timescale'!I36</f>
        <v>13</v>
      </c>
      <c r="L50" s="148">
        <f>'U13-U17-U20 Champs Timescale'!J36</f>
        <v>6</v>
      </c>
      <c r="M50" s="408">
        <f>'U13-U17-U20 Champs Timescale'!O36</f>
        <v>26</v>
      </c>
      <c r="N50" s="191">
        <f>'U13-U17-U20 Champs Timescale'!P36</f>
        <v>0</v>
      </c>
      <c r="O50" s="146">
        <f>'U13-U17-U20 Champs Timescale'!Q36</f>
        <v>0.47638888888888886</v>
      </c>
      <c r="P50" s="283">
        <f>'U13-U17-U20 Champs Timescale'!R36</f>
        <v>0</v>
      </c>
      <c r="Q50" s="194">
        <f t="shared" si="111"/>
        <v>0.5</v>
      </c>
      <c r="R50" s="409">
        <f>'U13-U17-U20 Champs Timescale'!U36</f>
        <v>0</v>
      </c>
      <c r="S50" s="54">
        <v>1</v>
      </c>
      <c r="T50" s="684" t="s">
        <v>91</v>
      </c>
      <c r="U50" s="685"/>
      <c r="V50" s="685"/>
      <c r="W50" s="685"/>
      <c r="X50" s="685"/>
      <c r="Y50" s="686"/>
      <c r="Z50" s="41" t="str">
        <f t="shared" si="100"/>
        <v/>
      </c>
      <c r="AA50" s="12" t="str">
        <f t="shared" si="100"/>
        <v/>
      </c>
      <c r="AB50" s="12" t="str">
        <f t="shared" si="100"/>
        <v/>
      </c>
      <c r="AC50" s="12" t="str">
        <f t="shared" si="100"/>
        <v/>
      </c>
      <c r="AD50" s="12" t="str">
        <f t="shared" si="100"/>
        <v/>
      </c>
      <c r="AE50" s="12" t="str">
        <f t="shared" si="100"/>
        <v/>
      </c>
      <c r="AF50" s="12" t="str">
        <f t="shared" si="100"/>
        <v/>
      </c>
      <c r="AG50" s="12" t="str">
        <f t="shared" si="100"/>
        <v/>
      </c>
      <c r="AH50" s="12" t="str">
        <f t="shared" si="100"/>
        <v/>
      </c>
      <c r="AI50" s="12" t="str">
        <f t="shared" si="100"/>
        <v/>
      </c>
      <c r="AJ50" s="12" t="str">
        <f t="shared" si="101"/>
        <v/>
      </c>
      <c r="AK50" s="12">
        <f t="shared" si="101"/>
        <v>0</v>
      </c>
      <c r="AL50" s="12">
        <f t="shared" si="101"/>
        <v>0</v>
      </c>
      <c r="AM50" s="12">
        <f t="shared" si="101"/>
        <v>0</v>
      </c>
      <c r="AN50" s="12">
        <f t="shared" si="101"/>
        <v>0</v>
      </c>
      <c r="AO50" s="12">
        <f t="shared" si="101"/>
        <v>0</v>
      </c>
      <c r="AP50" s="12">
        <f t="shared" si="101"/>
        <v>0</v>
      </c>
      <c r="AQ50" s="12">
        <f t="shared" si="101"/>
        <v>0</v>
      </c>
      <c r="AR50" s="12" t="str">
        <f t="shared" si="101"/>
        <v/>
      </c>
      <c r="AS50" s="12" t="str">
        <f t="shared" si="101"/>
        <v/>
      </c>
      <c r="AT50" s="12" t="str">
        <f t="shared" si="102"/>
        <v/>
      </c>
      <c r="AU50" s="12" t="str">
        <f t="shared" si="102"/>
        <v/>
      </c>
      <c r="AV50" s="12" t="str">
        <f t="shared" si="102"/>
        <v/>
      </c>
      <c r="AW50" s="12" t="str">
        <f t="shared" si="102"/>
        <v/>
      </c>
      <c r="AX50" s="12" t="str">
        <f t="shared" si="102"/>
        <v/>
      </c>
      <c r="AY50" s="12" t="str">
        <f t="shared" si="102"/>
        <v/>
      </c>
      <c r="AZ50" s="12" t="str">
        <f t="shared" si="102"/>
        <v/>
      </c>
      <c r="BA50" s="12" t="str">
        <f t="shared" si="102"/>
        <v/>
      </c>
      <c r="BB50" s="12" t="str">
        <f t="shared" si="102"/>
        <v/>
      </c>
      <c r="BC50" s="12" t="str">
        <f t="shared" si="102"/>
        <v/>
      </c>
      <c r="BD50" s="12" t="str">
        <f t="shared" si="103"/>
        <v/>
      </c>
      <c r="BE50" s="12" t="str">
        <f t="shared" si="103"/>
        <v/>
      </c>
      <c r="BF50" s="12" t="str">
        <f t="shared" si="103"/>
        <v/>
      </c>
      <c r="BG50" s="12" t="str">
        <f t="shared" si="103"/>
        <v/>
      </c>
      <c r="BH50" s="12" t="str">
        <f t="shared" si="103"/>
        <v/>
      </c>
      <c r="BI50" s="12" t="str">
        <f t="shared" si="103"/>
        <v/>
      </c>
      <c r="BJ50" s="12" t="str">
        <f t="shared" si="103"/>
        <v/>
      </c>
      <c r="BK50" s="12" t="str">
        <f t="shared" si="103"/>
        <v/>
      </c>
      <c r="BL50" s="12" t="str">
        <f t="shared" si="103"/>
        <v/>
      </c>
      <c r="BM50" s="12" t="str">
        <f t="shared" si="103"/>
        <v/>
      </c>
      <c r="BN50" s="12" t="str">
        <f t="shared" si="104"/>
        <v/>
      </c>
      <c r="BO50" s="12" t="str">
        <f t="shared" si="104"/>
        <v/>
      </c>
      <c r="BP50" s="12" t="str">
        <f t="shared" si="104"/>
        <v/>
      </c>
      <c r="BQ50" s="12" t="str">
        <f t="shared" si="104"/>
        <v/>
      </c>
      <c r="BR50" s="12" t="str">
        <f t="shared" si="104"/>
        <v/>
      </c>
      <c r="BS50" s="12" t="str">
        <f t="shared" si="104"/>
        <v/>
      </c>
      <c r="BT50" s="12" t="str">
        <f t="shared" si="104"/>
        <v/>
      </c>
      <c r="BU50" s="12" t="str">
        <f t="shared" si="104"/>
        <v/>
      </c>
      <c r="BV50" s="12" t="str">
        <f t="shared" si="104"/>
        <v/>
      </c>
      <c r="BW50" s="12" t="str">
        <f t="shared" si="104"/>
        <v/>
      </c>
      <c r="BX50" s="12" t="str">
        <f t="shared" si="105"/>
        <v/>
      </c>
      <c r="BY50" s="12" t="str">
        <f t="shared" si="105"/>
        <v/>
      </c>
      <c r="BZ50" s="12" t="str">
        <f t="shared" si="105"/>
        <v/>
      </c>
      <c r="CA50" s="12" t="str">
        <f t="shared" si="105"/>
        <v/>
      </c>
      <c r="CB50" s="12" t="str">
        <f t="shared" si="105"/>
        <v/>
      </c>
      <c r="CC50" s="12" t="str">
        <f t="shared" si="105"/>
        <v/>
      </c>
      <c r="CD50" s="12" t="str">
        <f t="shared" si="105"/>
        <v/>
      </c>
      <c r="CE50" s="12" t="str">
        <f t="shared" si="105"/>
        <v/>
      </c>
      <c r="CF50" s="12" t="str">
        <f t="shared" si="105"/>
        <v/>
      </c>
      <c r="CG50" s="12" t="str">
        <f t="shared" si="105"/>
        <v/>
      </c>
      <c r="CH50" s="12" t="str">
        <f t="shared" si="106"/>
        <v/>
      </c>
      <c r="CI50" s="12" t="str">
        <f t="shared" si="106"/>
        <v/>
      </c>
      <c r="CJ50" s="12" t="str">
        <f t="shared" si="106"/>
        <v/>
      </c>
      <c r="CK50" s="12" t="str">
        <f t="shared" si="106"/>
        <v/>
      </c>
      <c r="CL50" s="12" t="str">
        <f t="shared" si="106"/>
        <v/>
      </c>
      <c r="CM50" s="12" t="str">
        <f t="shared" si="106"/>
        <v/>
      </c>
      <c r="CN50" s="12" t="str">
        <f t="shared" si="106"/>
        <v/>
      </c>
      <c r="CO50" s="12" t="str">
        <f t="shared" si="106"/>
        <v/>
      </c>
      <c r="CP50" s="12" t="str">
        <f t="shared" si="106"/>
        <v/>
      </c>
      <c r="CQ50" s="12" t="str">
        <f t="shared" si="106"/>
        <v/>
      </c>
      <c r="CR50" s="12" t="str">
        <f t="shared" si="107"/>
        <v/>
      </c>
      <c r="CS50" s="12" t="str">
        <f t="shared" si="107"/>
        <v/>
      </c>
      <c r="CT50" s="12" t="str">
        <f t="shared" si="107"/>
        <v/>
      </c>
      <c r="CU50" s="12" t="str">
        <f t="shared" si="107"/>
        <v/>
      </c>
      <c r="CV50" s="12" t="str">
        <f t="shared" si="107"/>
        <v/>
      </c>
      <c r="CW50" s="12" t="str">
        <f t="shared" si="107"/>
        <v/>
      </c>
      <c r="CX50" s="12" t="str">
        <f t="shared" si="107"/>
        <v/>
      </c>
      <c r="CY50" s="12" t="str">
        <f t="shared" si="107"/>
        <v/>
      </c>
      <c r="CZ50" s="12" t="str">
        <f t="shared" si="107"/>
        <v/>
      </c>
      <c r="DA50" s="12" t="str">
        <f t="shared" si="107"/>
        <v/>
      </c>
      <c r="DB50" s="12" t="str">
        <f t="shared" si="107"/>
        <v/>
      </c>
      <c r="DC50" s="12" t="str">
        <f t="shared" si="107"/>
        <v/>
      </c>
      <c r="DD50" s="12" t="str">
        <f t="shared" si="107"/>
        <v/>
      </c>
      <c r="DE50" s="12" t="str">
        <f t="shared" si="107"/>
        <v/>
      </c>
      <c r="DF50" s="12" t="str">
        <f t="shared" si="107"/>
        <v/>
      </c>
      <c r="DG50" s="12" t="str">
        <f t="shared" si="108"/>
        <v/>
      </c>
      <c r="DH50" s="12" t="str">
        <f t="shared" si="108"/>
        <v/>
      </c>
      <c r="DI50" s="12" t="str">
        <f t="shared" si="108"/>
        <v/>
      </c>
      <c r="DJ50" s="12" t="str">
        <f t="shared" si="108"/>
        <v/>
      </c>
      <c r="DK50" s="12" t="str">
        <f t="shared" si="108"/>
        <v/>
      </c>
      <c r="DL50" s="12" t="str">
        <f t="shared" si="108"/>
        <v/>
      </c>
      <c r="DM50" s="12" t="str">
        <f t="shared" si="108"/>
        <v/>
      </c>
      <c r="DN50" s="12" t="str">
        <f t="shared" si="108"/>
        <v/>
      </c>
      <c r="DO50" s="12" t="str">
        <f t="shared" si="108"/>
        <v/>
      </c>
      <c r="DP50" s="12" t="str">
        <f t="shared" si="108"/>
        <v/>
      </c>
      <c r="DQ50" s="12" t="str">
        <f t="shared" si="108"/>
        <v/>
      </c>
      <c r="DR50" s="12" t="str">
        <f t="shared" si="108"/>
        <v/>
      </c>
      <c r="DS50" s="12" t="str">
        <f t="shared" si="108"/>
        <v/>
      </c>
      <c r="DT50" s="12" t="str">
        <f t="shared" si="108"/>
        <v/>
      </c>
      <c r="DU50" s="12" t="str">
        <f t="shared" si="108"/>
        <v/>
      </c>
      <c r="DV50" s="12" t="str">
        <f t="shared" si="108"/>
        <v/>
      </c>
      <c r="DW50" s="12" t="str">
        <f t="shared" si="108"/>
        <v/>
      </c>
      <c r="DX50" s="12" t="str">
        <f t="shared" si="108"/>
        <v/>
      </c>
      <c r="DY50" s="12" t="str">
        <f t="shared" si="108"/>
        <v/>
      </c>
      <c r="DZ50" s="12" t="str">
        <f t="shared" si="108"/>
        <v/>
      </c>
      <c r="EA50" s="12" t="str">
        <f t="shared" si="108"/>
        <v/>
      </c>
      <c r="EB50" s="12" t="str">
        <f t="shared" si="108"/>
        <v/>
      </c>
      <c r="EC50" s="12" t="str">
        <f t="shared" si="108"/>
        <v/>
      </c>
      <c r="ED50" s="12" t="str">
        <f t="shared" si="108"/>
        <v/>
      </c>
      <c r="EE50" s="12" t="str">
        <f t="shared" si="108"/>
        <v/>
      </c>
      <c r="EF50" s="12" t="str">
        <f t="shared" si="108"/>
        <v/>
      </c>
      <c r="EG50" s="12" t="str">
        <f t="shared" si="108"/>
        <v/>
      </c>
      <c r="EH50" s="12" t="str">
        <f t="shared" si="108"/>
        <v/>
      </c>
      <c r="EI50" s="12" t="str">
        <f t="shared" si="108"/>
        <v/>
      </c>
      <c r="EJ50" s="12" t="str">
        <f t="shared" si="109"/>
        <v/>
      </c>
      <c r="EK50" s="12" t="str">
        <f t="shared" si="109"/>
        <v/>
      </c>
      <c r="EL50" s="12" t="str">
        <f t="shared" si="109"/>
        <v/>
      </c>
      <c r="EM50" s="12" t="str">
        <f t="shared" si="109"/>
        <v/>
      </c>
      <c r="EN50" s="12" t="str">
        <f t="shared" si="109"/>
        <v/>
      </c>
      <c r="EO50" s="12" t="str">
        <f t="shared" si="109"/>
        <v/>
      </c>
      <c r="EP50" s="12" t="str">
        <f t="shared" si="109"/>
        <v/>
      </c>
      <c r="EQ50" s="12" t="str">
        <f t="shared" si="109"/>
        <v/>
      </c>
      <c r="ER50" s="12" t="str">
        <f t="shared" si="109"/>
        <v/>
      </c>
      <c r="ES50" s="12" t="str">
        <f t="shared" si="109"/>
        <v/>
      </c>
      <c r="ET50" s="12" t="str">
        <f t="shared" si="109"/>
        <v/>
      </c>
      <c r="EU50" s="12" t="str">
        <f t="shared" si="109"/>
        <v/>
      </c>
    </row>
    <row r="51" spans="1:151" ht="18" customHeight="1" x14ac:dyDescent="0.2">
      <c r="A51" s="7" t="str">
        <f t="shared" si="110"/>
        <v>U13B Shot</v>
      </c>
      <c r="B51" s="150" t="str">
        <f>'U13-U17-U20 Champs Timescale'!B37</f>
        <v>F05</v>
      </c>
      <c r="C51" s="142">
        <f>'U13-U17-U20 Champs Timescale'!C37</f>
        <v>0.44791666666666663</v>
      </c>
      <c r="D51" s="143">
        <f>'U13-U17-U20 Champs Timescale'!D37</f>
        <v>1.7361111111111112E-2</v>
      </c>
      <c r="E51" s="144">
        <f>'U13-U17-U20 Champs Timescale'!E37</f>
        <v>0.46180555555555552</v>
      </c>
      <c r="F51" s="145">
        <f>'U13-U17-U20 Champs Timescale'!F37</f>
        <v>0.47916666666666663</v>
      </c>
      <c r="G51" s="196">
        <f>'U13-U17-U20 Champs Timescale'!G37</f>
        <v>0.51041666666666663</v>
      </c>
      <c r="H51" s="153" t="str">
        <f>'U13-U17-U20 Champs Timescale'!K37</f>
        <v>Shot</v>
      </c>
      <c r="I51" s="142" t="s">
        <v>1</v>
      </c>
      <c r="J51" s="150" t="str">
        <f>'U13-U17-U20 Champs Timescale'!H37</f>
        <v>U13B</v>
      </c>
      <c r="K51" s="147">
        <f>'U13-U17-U20 Champs Timescale'!I37</f>
        <v>5</v>
      </c>
      <c r="L51" s="148">
        <f>'U13-U17-U20 Champs Timescale'!J37</f>
        <v>3</v>
      </c>
      <c r="M51" s="408">
        <f>'U13-U17-U20 Champs Timescale'!O37</f>
        <v>10</v>
      </c>
      <c r="N51" s="191">
        <f>'U13-U17-U20 Champs Timescale'!P37</f>
        <v>1.0416666666666666E-2</v>
      </c>
      <c r="O51" s="146">
        <f>'U13-U17-U20 Champs Timescale'!Q37</f>
        <v>0.48263888888888884</v>
      </c>
      <c r="P51" s="283">
        <f>'U13-U17-U20 Champs Timescale'!R37</f>
        <v>7.8125E-3</v>
      </c>
      <c r="Q51" s="194">
        <f t="shared" si="111"/>
        <v>0.51822916666666663</v>
      </c>
      <c r="R51" s="409">
        <f>'U13-U17-U20 Champs Timescale'!U37</f>
        <v>5</v>
      </c>
      <c r="S51" s="54">
        <v>1</v>
      </c>
      <c r="T51" s="684" t="s">
        <v>93</v>
      </c>
      <c r="U51" s="685"/>
      <c r="V51" s="685"/>
      <c r="W51" s="685"/>
      <c r="X51" s="685"/>
      <c r="Y51" s="686"/>
      <c r="Z51" s="41" t="str">
        <f t="shared" si="100"/>
        <v/>
      </c>
      <c r="AA51" s="12" t="str">
        <f t="shared" si="100"/>
        <v/>
      </c>
      <c r="AB51" s="12" t="str">
        <f t="shared" si="100"/>
        <v/>
      </c>
      <c r="AC51" s="12" t="str">
        <f t="shared" si="100"/>
        <v/>
      </c>
      <c r="AD51" s="12" t="str">
        <f t="shared" si="100"/>
        <v/>
      </c>
      <c r="AE51" s="12" t="str">
        <f t="shared" si="100"/>
        <v/>
      </c>
      <c r="AF51" s="12" t="str">
        <f t="shared" si="100"/>
        <v/>
      </c>
      <c r="AG51" s="12" t="str">
        <f t="shared" si="100"/>
        <v/>
      </c>
      <c r="AH51" s="12" t="str">
        <f t="shared" si="100"/>
        <v/>
      </c>
      <c r="AI51" s="12" t="str">
        <f t="shared" si="100"/>
        <v/>
      </c>
      <c r="AJ51" s="12" t="str">
        <f t="shared" si="101"/>
        <v/>
      </c>
      <c r="AK51" s="12" t="str">
        <f t="shared" si="101"/>
        <v/>
      </c>
      <c r="AL51" s="12">
        <f t="shared" si="101"/>
        <v>5</v>
      </c>
      <c r="AM51" s="12">
        <f t="shared" si="101"/>
        <v>5</v>
      </c>
      <c r="AN51" s="12">
        <f t="shared" si="101"/>
        <v>5</v>
      </c>
      <c r="AO51" s="12">
        <f t="shared" si="101"/>
        <v>5</v>
      </c>
      <c r="AP51" s="12">
        <f t="shared" si="101"/>
        <v>5</v>
      </c>
      <c r="AQ51" s="12">
        <f t="shared" si="101"/>
        <v>5</v>
      </c>
      <c r="AR51" s="12">
        <f t="shared" si="101"/>
        <v>5</v>
      </c>
      <c r="AS51" s="12">
        <f t="shared" si="101"/>
        <v>5</v>
      </c>
      <c r="AT51" s="12">
        <f t="shared" si="102"/>
        <v>5</v>
      </c>
      <c r="AU51" s="12">
        <f t="shared" si="102"/>
        <v>5</v>
      </c>
      <c r="AV51" s="12">
        <f t="shared" si="102"/>
        <v>5</v>
      </c>
      <c r="AW51" s="12" t="str">
        <f t="shared" si="102"/>
        <v/>
      </c>
      <c r="AX51" s="12" t="str">
        <f t="shared" si="102"/>
        <v/>
      </c>
      <c r="AY51" s="12" t="str">
        <f t="shared" si="102"/>
        <v/>
      </c>
      <c r="AZ51" s="12" t="str">
        <f t="shared" si="102"/>
        <v/>
      </c>
      <c r="BA51" s="12" t="str">
        <f t="shared" si="102"/>
        <v/>
      </c>
      <c r="BB51" s="12" t="str">
        <f t="shared" si="102"/>
        <v/>
      </c>
      <c r="BC51" s="12" t="str">
        <f t="shared" si="102"/>
        <v/>
      </c>
      <c r="BD51" s="12" t="str">
        <f t="shared" si="103"/>
        <v/>
      </c>
      <c r="BE51" s="12" t="str">
        <f t="shared" si="103"/>
        <v/>
      </c>
      <c r="BF51" s="12" t="str">
        <f t="shared" si="103"/>
        <v/>
      </c>
      <c r="BG51" s="12" t="str">
        <f t="shared" si="103"/>
        <v/>
      </c>
      <c r="BH51" s="12" t="str">
        <f t="shared" si="103"/>
        <v/>
      </c>
      <c r="BI51" s="12" t="str">
        <f t="shared" si="103"/>
        <v/>
      </c>
      <c r="BJ51" s="12" t="str">
        <f t="shared" si="103"/>
        <v/>
      </c>
      <c r="BK51" s="12" t="str">
        <f t="shared" si="103"/>
        <v/>
      </c>
      <c r="BL51" s="12" t="str">
        <f t="shared" si="103"/>
        <v/>
      </c>
      <c r="BM51" s="12" t="str">
        <f t="shared" si="103"/>
        <v/>
      </c>
      <c r="BN51" s="12" t="str">
        <f t="shared" si="104"/>
        <v/>
      </c>
      <c r="BO51" s="12" t="str">
        <f t="shared" si="104"/>
        <v/>
      </c>
      <c r="BP51" s="12" t="str">
        <f t="shared" si="104"/>
        <v/>
      </c>
      <c r="BQ51" s="12" t="str">
        <f t="shared" si="104"/>
        <v/>
      </c>
      <c r="BR51" s="12" t="str">
        <f t="shared" si="104"/>
        <v/>
      </c>
      <c r="BS51" s="12" t="str">
        <f t="shared" si="104"/>
        <v/>
      </c>
      <c r="BT51" s="12" t="str">
        <f t="shared" si="104"/>
        <v/>
      </c>
      <c r="BU51" s="12" t="str">
        <f t="shared" si="104"/>
        <v/>
      </c>
      <c r="BV51" s="12" t="str">
        <f t="shared" si="104"/>
        <v/>
      </c>
      <c r="BW51" s="12" t="str">
        <f t="shared" si="104"/>
        <v/>
      </c>
      <c r="BX51" s="12" t="str">
        <f t="shared" si="105"/>
        <v/>
      </c>
      <c r="BY51" s="12" t="str">
        <f t="shared" si="105"/>
        <v/>
      </c>
      <c r="BZ51" s="12" t="str">
        <f t="shared" si="105"/>
        <v/>
      </c>
      <c r="CA51" s="12" t="str">
        <f t="shared" si="105"/>
        <v/>
      </c>
      <c r="CB51" s="12" t="str">
        <f t="shared" si="105"/>
        <v/>
      </c>
      <c r="CC51" s="12" t="str">
        <f t="shared" si="105"/>
        <v/>
      </c>
      <c r="CD51" s="12" t="str">
        <f t="shared" si="105"/>
        <v/>
      </c>
      <c r="CE51" s="12" t="str">
        <f t="shared" si="105"/>
        <v/>
      </c>
      <c r="CF51" s="12" t="str">
        <f t="shared" si="105"/>
        <v/>
      </c>
      <c r="CG51" s="12" t="str">
        <f t="shared" si="105"/>
        <v/>
      </c>
      <c r="CH51" s="12" t="str">
        <f t="shared" si="106"/>
        <v/>
      </c>
      <c r="CI51" s="12" t="str">
        <f t="shared" si="106"/>
        <v/>
      </c>
      <c r="CJ51" s="12" t="str">
        <f t="shared" si="106"/>
        <v/>
      </c>
      <c r="CK51" s="12" t="str">
        <f t="shared" si="106"/>
        <v/>
      </c>
      <c r="CL51" s="12" t="str">
        <f t="shared" si="106"/>
        <v/>
      </c>
      <c r="CM51" s="12" t="str">
        <f t="shared" si="106"/>
        <v/>
      </c>
      <c r="CN51" s="12" t="str">
        <f t="shared" si="106"/>
        <v/>
      </c>
      <c r="CO51" s="12" t="str">
        <f t="shared" si="106"/>
        <v/>
      </c>
      <c r="CP51" s="12" t="str">
        <f t="shared" si="106"/>
        <v/>
      </c>
      <c r="CQ51" s="12" t="str">
        <f t="shared" si="106"/>
        <v/>
      </c>
      <c r="CR51" s="12" t="str">
        <f t="shared" si="107"/>
        <v/>
      </c>
      <c r="CS51" s="12" t="str">
        <f t="shared" si="107"/>
        <v/>
      </c>
      <c r="CT51" s="12" t="str">
        <f t="shared" si="107"/>
        <v/>
      </c>
      <c r="CU51" s="12" t="str">
        <f t="shared" si="107"/>
        <v/>
      </c>
      <c r="CV51" s="12" t="str">
        <f t="shared" si="107"/>
        <v/>
      </c>
      <c r="CW51" s="12" t="str">
        <f t="shared" si="107"/>
        <v/>
      </c>
      <c r="CX51" s="12" t="str">
        <f t="shared" si="107"/>
        <v/>
      </c>
      <c r="CY51" s="12" t="str">
        <f t="shared" si="107"/>
        <v/>
      </c>
      <c r="CZ51" s="12" t="str">
        <f t="shared" si="107"/>
        <v/>
      </c>
      <c r="DA51" s="12" t="str">
        <f t="shared" si="107"/>
        <v/>
      </c>
      <c r="DB51" s="12" t="str">
        <f t="shared" si="107"/>
        <v/>
      </c>
      <c r="DC51" s="12" t="str">
        <f t="shared" si="107"/>
        <v/>
      </c>
      <c r="DD51" s="12" t="str">
        <f t="shared" si="107"/>
        <v/>
      </c>
      <c r="DE51" s="12" t="str">
        <f t="shared" si="107"/>
        <v/>
      </c>
      <c r="DF51" s="12" t="str">
        <f t="shared" si="107"/>
        <v/>
      </c>
      <c r="DG51" s="12" t="str">
        <f t="shared" si="108"/>
        <v/>
      </c>
      <c r="DH51" s="12" t="str">
        <f t="shared" si="108"/>
        <v/>
      </c>
      <c r="DI51" s="12" t="str">
        <f t="shared" si="108"/>
        <v/>
      </c>
      <c r="DJ51" s="12" t="str">
        <f t="shared" si="108"/>
        <v/>
      </c>
      <c r="DK51" s="12" t="str">
        <f t="shared" si="108"/>
        <v/>
      </c>
      <c r="DL51" s="12" t="str">
        <f t="shared" si="108"/>
        <v/>
      </c>
      <c r="DM51" s="12" t="str">
        <f t="shared" si="108"/>
        <v/>
      </c>
      <c r="DN51" s="12" t="str">
        <f t="shared" si="108"/>
        <v/>
      </c>
      <c r="DO51" s="12" t="str">
        <f t="shared" si="108"/>
        <v/>
      </c>
      <c r="DP51" s="12" t="str">
        <f t="shared" si="108"/>
        <v/>
      </c>
      <c r="DQ51" s="12" t="str">
        <f t="shared" si="108"/>
        <v/>
      </c>
      <c r="DR51" s="12" t="str">
        <f t="shared" si="108"/>
        <v/>
      </c>
      <c r="DS51" s="12" t="str">
        <f t="shared" si="108"/>
        <v/>
      </c>
      <c r="DT51" s="12" t="str">
        <f t="shared" si="108"/>
        <v/>
      </c>
      <c r="DU51" s="12" t="str">
        <f t="shared" si="108"/>
        <v/>
      </c>
      <c r="DV51" s="12" t="str">
        <f t="shared" si="108"/>
        <v/>
      </c>
      <c r="DW51" s="12" t="str">
        <f t="shared" si="108"/>
        <v/>
      </c>
      <c r="DX51" s="12" t="str">
        <f t="shared" si="108"/>
        <v/>
      </c>
      <c r="DY51" s="12" t="str">
        <f t="shared" si="108"/>
        <v/>
      </c>
      <c r="DZ51" s="12" t="str">
        <f t="shared" si="108"/>
        <v/>
      </c>
      <c r="EA51" s="12" t="str">
        <f t="shared" si="108"/>
        <v/>
      </c>
      <c r="EB51" s="12" t="str">
        <f t="shared" si="108"/>
        <v/>
      </c>
      <c r="EC51" s="12" t="str">
        <f t="shared" si="108"/>
        <v/>
      </c>
      <c r="ED51" s="12" t="str">
        <f t="shared" si="108"/>
        <v/>
      </c>
      <c r="EE51" s="12" t="str">
        <f t="shared" si="108"/>
        <v/>
      </c>
      <c r="EF51" s="12" t="str">
        <f t="shared" si="108"/>
        <v/>
      </c>
      <c r="EG51" s="12" t="str">
        <f t="shared" si="108"/>
        <v/>
      </c>
      <c r="EH51" s="12" t="str">
        <f t="shared" si="108"/>
        <v/>
      </c>
      <c r="EI51" s="12" t="str">
        <f t="shared" si="108"/>
        <v/>
      </c>
      <c r="EJ51" s="12" t="str">
        <f t="shared" si="109"/>
        <v/>
      </c>
      <c r="EK51" s="12" t="str">
        <f t="shared" si="109"/>
        <v/>
      </c>
      <c r="EL51" s="12" t="str">
        <f t="shared" si="109"/>
        <v/>
      </c>
      <c r="EM51" s="12" t="str">
        <f t="shared" si="109"/>
        <v/>
      </c>
      <c r="EN51" s="12" t="str">
        <f t="shared" si="109"/>
        <v/>
      </c>
      <c r="EO51" s="12" t="str">
        <f t="shared" si="109"/>
        <v/>
      </c>
      <c r="EP51" s="12" t="str">
        <f t="shared" si="109"/>
        <v/>
      </c>
      <c r="EQ51" s="12" t="str">
        <f t="shared" si="109"/>
        <v/>
      </c>
      <c r="ER51" s="12" t="str">
        <f t="shared" si="109"/>
        <v/>
      </c>
      <c r="ES51" s="12" t="str">
        <f t="shared" si="109"/>
        <v/>
      </c>
      <c r="ET51" s="12" t="str">
        <f t="shared" si="109"/>
        <v/>
      </c>
      <c r="EU51" s="12" t="str">
        <f t="shared" si="109"/>
        <v/>
      </c>
    </row>
    <row r="52" spans="1:151" ht="18" customHeight="1" x14ac:dyDescent="0.2">
      <c r="A52" s="7" t="str">
        <f t="shared" si="110"/>
        <v>U13G High Jump</v>
      </c>
      <c r="B52" s="150" t="str">
        <f>'U13-U17-U20 Champs Timescale'!B38</f>
        <v>F06</v>
      </c>
      <c r="C52" s="142">
        <f>'U13-U17-U20 Champs Timescale'!C38</f>
        <v>0.5</v>
      </c>
      <c r="D52" s="143">
        <f>'U13-U17-U20 Champs Timescale'!D38</f>
        <v>1.7361111111111112E-2</v>
      </c>
      <c r="E52" s="144">
        <f>'U13-U17-U20 Champs Timescale'!E38</f>
        <v>0.51388888888888884</v>
      </c>
      <c r="F52" s="145">
        <f>'U13-U17-U20 Champs Timescale'!F38</f>
        <v>0.53125</v>
      </c>
      <c r="G52" s="196">
        <f>'U13-U17-U20 Champs Timescale'!G38</f>
        <v>0.5625</v>
      </c>
      <c r="H52" s="153" t="str">
        <f>'U13-U17-U20 Champs Timescale'!K38</f>
        <v>High Jump</v>
      </c>
      <c r="I52" s="142" t="s">
        <v>1</v>
      </c>
      <c r="J52" s="150" t="str">
        <f>'U13-U17-U20 Champs Timescale'!H38</f>
        <v>U13G</v>
      </c>
      <c r="K52" s="147">
        <f>'U13-U17-U20 Champs Timescale'!I38</f>
        <v>4</v>
      </c>
      <c r="L52" s="148">
        <f>'U13-U17-U20 Champs Timescale'!J38</f>
        <v>8</v>
      </c>
      <c r="M52" s="408">
        <f>'U13-U17-U20 Champs Timescale'!O38</f>
        <v>16</v>
      </c>
      <c r="N52" s="191">
        <f>'U13-U17-U20 Champs Timescale'!P38</f>
        <v>1.7361111111111112E-2</v>
      </c>
      <c r="O52" s="146">
        <f>'U13-U17-U20 Champs Timescale'!Q38</f>
        <v>0.53472222222222221</v>
      </c>
      <c r="P52" s="283">
        <f>'U13-U17-U20 Champs Timescale'!R38</f>
        <v>4.1666666666666664E-2</v>
      </c>
      <c r="Q52" s="194">
        <f t="shared" si="111"/>
        <v>0.60416666666666663</v>
      </c>
      <c r="R52" s="409">
        <f>'U13-U17-U20 Champs Timescale'!U38</f>
        <v>3</v>
      </c>
      <c r="S52" s="54">
        <v>1</v>
      </c>
      <c r="T52" s="690" t="s">
        <v>95</v>
      </c>
      <c r="U52" s="691"/>
      <c r="V52" s="691"/>
      <c r="W52" s="691"/>
      <c r="X52" s="691"/>
      <c r="Y52" s="692"/>
      <c r="Z52" s="41" t="str">
        <f t="shared" si="100"/>
        <v/>
      </c>
      <c r="AA52" s="12" t="str">
        <f t="shared" si="100"/>
        <v/>
      </c>
      <c r="AB52" s="12" t="str">
        <f t="shared" si="100"/>
        <v/>
      </c>
      <c r="AC52" s="12" t="str">
        <f t="shared" si="100"/>
        <v/>
      </c>
      <c r="AD52" s="12" t="str">
        <f t="shared" si="100"/>
        <v/>
      </c>
      <c r="AE52" s="12" t="str">
        <f t="shared" si="100"/>
        <v/>
      </c>
      <c r="AF52" s="12" t="str">
        <f t="shared" si="100"/>
        <v/>
      </c>
      <c r="AG52" s="12" t="str">
        <f t="shared" si="100"/>
        <v/>
      </c>
      <c r="AH52" s="12" t="str">
        <f t="shared" si="100"/>
        <v/>
      </c>
      <c r="AI52" s="12" t="str">
        <f t="shared" si="100"/>
        <v/>
      </c>
      <c r="AJ52" s="12" t="str">
        <f t="shared" si="101"/>
        <v/>
      </c>
      <c r="AK52" s="12" t="str">
        <f t="shared" si="101"/>
        <v/>
      </c>
      <c r="AL52" s="12" t="str">
        <f t="shared" si="101"/>
        <v/>
      </c>
      <c r="AM52" s="12" t="str">
        <f t="shared" si="101"/>
        <v/>
      </c>
      <c r="AN52" s="12" t="str">
        <f t="shared" si="101"/>
        <v/>
      </c>
      <c r="AO52" s="12" t="str">
        <f t="shared" si="101"/>
        <v/>
      </c>
      <c r="AP52" s="12" t="str">
        <f t="shared" si="101"/>
        <v/>
      </c>
      <c r="AQ52" s="12" t="str">
        <f t="shared" si="101"/>
        <v/>
      </c>
      <c r="AR52" s="12" t="str">
        <f t="shared" si="101"/>
        <v/>
      </c>
      <c r="AS52" s="12" t="str">
        <f t="shared" si="101"/>
        <v/>
      </c>
      <c r="AT52" s="12" t="str">
        <f t="shared" si="102"/>
        <v/>
      </c>
      <c r="AU52" s="12" t="str">
        <f t="shared" si="102"/>
        <v/>
      </c>
      <c r="AV52" s="12" t="str">
        <f t="shared" si="102"/>
        <v/>
      </c>
      <c r="AW52" s="12" t="str">
        <f t="shared" si="102"/>
        <v/>
      </c>
      <c r="AX52" s="12" t="str">
        <f t="shared" si="102"/>
        <v/>
      </c>
      <c r="AY52" s="12" t="str">
        <f t="shared" si="102"/>
        <v/>
      </c>
      <c r="AZ52" s="12" t="str">
        <f t="shared" si="102"/>
        <v/>
      </c>
      <c r="BA52" s="12">
        <f t="shared" si="102"/>
        <v>3</v>
      </c>
      <c r="BB52" s="12">
        <f t="shared" si="102"/>
        <v>3</v>
      </c>
      <c r="BC52" s="12">
        <f t="shared" si="102"/>
        <v>3</v>
      </c>
      <c r="BD52" s="12">
        <f t="shared" si="103"/>
        <v>3</v>
      </c>
      <c r="BE52" s="12">
        <f t="shared" si="103"/>
        <v>3</v>
      </c>
      <c r="BF52" s="12">
        <f t="shared" si="103"/>
        <v>3</v>
      </c>
      <c r="BG52" s="12">
        <f t="shared" si="103"/>
        <v>3</v>
      </c>
      <c r="BH52" s="12">
        <f t="shared" si="103"/>
        <v>3</v>
      </c>
      <c r="BI52" s="12">
        <f t="shared" si="103"/>
        <v>3</v>
      </c>
      <c r="BJ52" s="12">
        <f t="shared" si="103"/>
        <v>3</v>
      </c>
      <c r="BK52" s="12">
        <f t="shared" si="103"/>
        <v>3</v>
      </c>
      <c r="BL52" s="12">
        <f t="shared" si="103"/>
        <v>3</v>
      </c>
      <c r="BM52" s="12">
        <f t="shared" si="103"/>
        <v>3</v>
      </c>
      <c r="BN52" s="12">
        <f t="shared" si="104"/>
        <v>3</v>
      </c>
      <c r="BO52" s="12">
        <f t="shared" si="104"/>
        <v>3</v>
      </c>
      <c r="BP52" s="12">
        <f t="shared" si="104"/>
        <v>3</v>
      </c>
      <c r="BQ52" s="12">
        <f t="shared" si="104"/>
        <v>3</v>
      </c>
      <c r="BR52" s="12">
        <f t="shared" si="104"/>
        <v>3</v>
      </c>
      <c r="BS52" s="12">
        <f t="shared" si="104"/>
        <v>3</v>
      </c>
      <c r="BT52" s="12">
        <f t="shared" si="104"/>
        <v>3</v>
      </c>
      <c r="BU52" s="12">
        <f t="shared" si="104"/>
        <v>3</v>
      </c>
      <c r="BV52" s="12" t="str">
        <f t="shared" si="104"/>
        <v/>
      </c>
      <c r="BW52" s="12" t="str">
        <f t="shared" si="104"/>
        <v/>
      </c>
      <c r="BX52" s="12" t="str">
        <f t="shared" si="105"/>
        <v/>
      </c>
      <c r="BY52" s="12" t="str">
        <f t="shared" si="105"/>
        <v/>
      </c>
      <c r="BZ52" s="12" t="str">
        <f t="shared" si="105"/>
        <v/>
      </c>
      <c r="CA52" s="12" t="str">
        <f t="shared" si="105"/>
        <v/>
      </c>
      <c r="CB52" s="12" t="str">
        <f t="shared" si="105"/>
        <v/>
      </c>
      <c r="CC52" s="12" t="str">
        <f t="shared" si="105"/>
        <v/>
      </c>
      <c r="CD52" s="12" t="str">
        <f t="shared" si="105"/>
        <v/>
      </c>
      <c r="CE52" s="12" t="str">
        <f t="shared" si="105"/>
        <v/>
      </c>
      <c r="CF52" s="12" t="str">
        <f t="shared" si="105"/>
        <v/>
      </c>
      <c r="CG52" s="12" t="str">
        <f t="shared" si="105"/>
        <v/>
      </c>
      <c r="CH52" s="12" t="str">
        <f t="shared" si="106"/>
        <v/>
      </c>
      <c r="CI52" s="12" t="str">
        <f t="shared" si="106"/>
        <v/>
      </c>
      <c r="CJ52" s="12" t="str">
        <f t="shared" si="106"/>
        <v/>
      </c>
      <c r="CK52" s="12" t="str">
        <f t="shared" si="106"/>
        <v/>
      </c>
      <c r="CL52" s="12" t="str">
        <f t="shared" si="106"/>
        <v/>
      </c>
      <c r="CM52" s="12" t="str">
        <f t="shared" si="106"/>
        <v/>
      </c>
      <c r="CN52" s="12" t="str">
        <f t="shared" si="106"/>
        <v/>
      </c>
      <c r="CO52" s="12" t="str">
        <f t="shared" si="106"/>
        <v/>
      </c>
      <c r="CP52" s="12" t="str">
        <f t="shared" si="106"/>
        <v/>
      </c>
      <c r="CQ52" s="12" t="str">
        <f t="shared" si="106"/>
        <v/>
      </c>
      <c r="CR52" s="12" t="str">
        <f t="shared" si="107"/>
        <v/>
      </c>
      <c r="CS52" s="12" t="str">
        <f t="shared" si="107"/>
        <v/>
      </c>
      <c r="CT52" s="12" t="str">
        <f t="shared" si="107"/>
        <v/>
      </c>
      <c r="CU52" s="12" t="str">
        <f t="shared" si="107"/>
        <v/>
      </c>
      <c r="CV52" s="12" t="str">
        <f t="shared" si="107"/>
        <v/>
      </c>
      <c r="CW52" s="12" t="str">
        <f t="shared" si="107"/>
        <v/>
      </c>
      <c r="CX52" s="12" t="str">
        <f t="shared" si="107"/>
        <v/>
      </c>
      <c r="CY52" s="12" t="str">
        <f t="shared" si="107"/>
        <v/>
      </c>
      <c r="CZ52" s="12" t="str">
        <f t="shared" si="107"/>
        <v/>
      </c>
      <c r="DA52" s="12" t="str">
        <f t="shared" si="107"/>
        <v/>
      </c>
      <c r="DB52" s="12" t="str">
        <f t="shared" si="107"/>
        <v/>
      </c>
      <c r="DC52" s="12" t="str">
        <f t="shared" si="107"/>
        <v/>
      </c>
      <c r="DD52" s="12" t="str">
        <f t="shared" si="107"/>
        <v/>
      </c>
      <c r="DE52" s="12" t="str">
        <f t="shared" si="107"/>
        <v/>
      </c>
      <c r="DF52" s="12" t="str">
        <f t="shared" si="107"/>
        <v/>
      </c>
      <c r="DG52" s="12" t="str">
        <f t="shared" si="108"/>
        <v/>
      </c>
      <c r="DH52" s="12" t="str">
        <f t="shared" si="108"/>
        <v/>
      </c>
      <c r="DI52" s="12" t="str">
        <f t="shared" si="108"/>
        <v/>
      </c>
      <c r="DJ52" s="12" t="str">
        <f t="shared" si="108"/>
        <v/>
      </c>
      <c r="DK52" s="12" t="str">
        <f t="shared" si="108"/>
        <v/>
      </c>
      <c r="DL52" s="12" t="str">
        <f t="shared" si="108"/>
        <v/>
      </c>
      <c r="DM52" s="12" t="str">
        <f t="shared" si="108"/>
        <v/>
      </c>
      <c r="DN52" s="12" t="str">
        <f t="shared" si="108"/>
        <v/>
      </c>
      <c r="DO52" s="12" t="str">
        <f t="shared" si="108"/>
        <v/>
      </c>
      <c r="DP52" s="12" t="str">
        <f t="shared" si="108"/>
        <v/>
      </c>
      <c r="DQ52" s="12" t="str">
        <f t="shared" si="108"/>
        <v/>
      </c>
      <c r="DR52" s="12" t="str">
        <f t="shared" si="108"/>
        <v/>
      </c>
      <c r="DS52" s="12" t="str">
        <f t="shared" si="108"/>
        <v/>
      </c>
      <c r="DT52" s="12" t="str">
        <f t="shared" si="108"/>
        <v/>
      </c>
      <c r="DU52" s="12" t="str">
        <f t="shared" si="108"/>
        <v/>
      </c>
      <c r="DV52" s="12" t="str">
        <f t="shared" si="108"/>
        <v/>
      </c>
      <c r="DW52" s="12" t="str">
        <f t="shared" si="108"/>
        <v/>
      </c>
      <c r="DX52" s="12" t="str">
        <f t="shared" si="108"/>
        <v/>
      </c>
      <c r="DY52" s="12" t="str">
        <f t="shared" si="108"/>
        <v/>
      </c>
      <c r="DZ52" s="12" t="str">
        <f t="shared" si="108"/>
        <v/>
      </c>
      <c r="EA52" s="12" t="str">
        <f t="shared" si="108"/>
        <v/>
      </c>
      <c r="EB52" s="12" t="str">
        <f t="shared" si="108"/>
        <v/>
      </c>
      <c r="EC52" s="12" t="str">
        <f t="shared" si="108"/>
        <v/>
      </c>
      <c r="ED52" s="12" t="str">
        <f t="shared" si="108"/>
        <v/>
      </c>
      <c r="EE52" s="12" t="str">
        <f t="shared" si="108"/>
        <v/>
      </c>
      <c r="EF52" s="12" t="str">
        <f t="shared" si="108"/>
        <v/>
      </c>
      <c r="EG52" s="12" t="str">
        <f t="shared" si="108"/>
        <v/>
      </c>
      <c r="EH52" s="12" t="str">
        <f t="shared" si="108"/>
        <v/>
      </c>
      <c r="EI52" s="12" t="str">
        <f t="shared" si="108"/>
        <v/>
      </c>
      <c r="EJ52" s="12" t="str">
        <f t="shared" si="109"/>
        <v/>
      </c>
      <c r="EK52" s="12" t="str">
        <f t="shared" si="109"/>
        <v/>
      </c>
      <c r="EL52" s="12" t="str">
        <f t="shared" si="109"/>
        <v/>
      </c>
      <c r="EM52" s="12" t="str">
        <f t="shared" si="109"/>
        <v/>
      </c>
      <c r="EN52" s="12" t="str">
        <f t="shared" si="109"/>
        <v/>
      </c>
      <c r="EO52" s="12" t="str">
        <f t="shared" si="109"/>
        <v/>
      </c>
      <c r="EP52" s="12" t="str">
        <f t="shared" si="109"/>
        <v/>
      </c>
      <c r="EQ52" s="12" t="str">
        <f t="shared" si="109"/>
        <v/>
      </c>
      <c r="ER52" s="12" t="str">
        <f t="shared" si="109"/>
        <v/>
      </c>
      <c r="ES52" s="12" t="str">
        <f t="shared" si="109"/>
        <v/>
      </c>
      <c r="ET52" s="12" t="str">
        <f t="shared" si="109"/>
        <v/>
      </c>
      <c r="EU52" s="12" t="str">
        <f t="shared" si="109"/>
        <v/>
      </c>
    </row>
    <row r="53" spans="1:151" ht="18" customHeight="1" x14ac:dyDescent="0.2">
      <c r="A53" s="7" t="str">
        <f t="shared" si="110"/>
        <v>U13B High Jump</v>
      </c>
      <c r="B53" s="150" t="str">
        <f>'U13-U17-U20 Champs Timescale'!B39</f>
        <v>F07</v>
      </c>
      <c r="C53" s="142">
        <f>'U13-U17-U20 Champs Timescale'!C39</f>
        <v>0.5</v>
      </c>
      <c r="D53" s="143">
        <f>'U13-U17-U20 Champs Timescale'!D39</f>
        <v>1.7361111111111112E-2</v>
      </c>
      <c r="E53" s="144">
        <f>'U13-U17-U20 Champs Timescale'!E39</f>
        <v>0.51388888888888884</v>
      </c>
      <c r="F53" s="145">
        <f>'U13-U17-U20 Champs Timescale'!F39</f>
        <v>0.53125</v>
      </c>
      <c r="G53" s="196">
        <f>'U13-U17-U20 Champs Timescale'!G39</f>
        <v>0.5625</v>
      </c>
      <c r="H53" s="153" t="str">
        <f>'U13-U17-U20 Champs Timescale'!K39</f>
        <v>High Jump</v>
      </c>
      <c r="I53" s="142" t="s">
        <v>1</v>
      </c>
      <c r="J53" s="150" t="str">
        <f>'U13-U17-U20 Champs Timescale'!H39</f>
        <v>U13B</v>
      </c>
      <c r="K53" s="147">
        <f>'U13-U17-U20 Champs Timescale'!I39</f>
        <v>2</v>
      </c>
      <c r="L53" s="148">
        <f>'U13-U17-U20 Champs Timescale'!J39</f>
        <v>8</v>
      </c>
      <c r="M53" s="408">
        <f>'U13-U17-U20 Champs Timescale'!O39</f>
        <v>8</v>
      </c>
      <c r="N53" s="191">
        <f>'U13-U17-U20 Champs Timescale'!P39</f>
        <v>0</v>
      </c>
      <c r="O53" s="146">
        <f>'U13-U17-U20 Champs Timescale'!Q39</f>
        <v>0.53472222222222221</v>
      </c>
      <c r="P53" s="283">
        <f>'U13-U17-U20 Champs Timescale'!R39</f>
        <v>0</v>
      </c>
      <c r="Q53" s="194">
        <f t="shared" si="111"/>
        <v>0.5625</v>
      </c>
      <c r="R53" s="409">
        <f>'U13-U17-U20 Champs Timescale'!U39</f>
        <v>0</v>
      </c>
      <c r="S53" s="54">
        <v>1</v>
      </c>
      <c r="T53" s="687" t="s">
        <v>94</v>
      </c>
      <c r="U53" s="688"/>
      <c r="V53" s="688"/>
      <c r="W53" s="688"/>
      <c r="X53" s="688"/>
      <c r="Y53" s="689"/>
      <c r="Z53" s="41" t="str">
        <f t="shared" si="100"/>
        <v/>
      </c>
      <c r="AA53" s="12" t="str">
        <f t="shared" si="100"/>
        <v/>
      </c>
      <c r="AB53" s="12" t="str">
        <f t="shared" si="100"/>
        <v/>
      </c>
      <c r="AC53" s="12" t="str">
        <f t="shared" si="100"/>
        <v/>
      </c>
      <c r="AD53" s="12" t="str">
        <f t="shared" si="100"/>
        <v/>
      </c>
      <c r="AE53" s="12" t="str">
        <f t="shared" si="100"/>
        <v/>
      </c>
      <c r="AF53" s="12" t="str">
        <f t="shared" si="100"/>
        <v/>
      </c>
      <c r="AG53" s="12" t="str">
        <f t="shared" si="100"/>
        <v/>
      </c>
      <c r="AH53" s="12" t="str">
        <f t="shared" si="100"/>
        <v/>
      </c>
      <c r="AI53" s="12" t="str">
        <f t="shared" si="100"/>
        <v/>
      </c>
      <c r="AJ53" s="12" t="str">
        <f t="shared" si="101"/>
        <v/>
      </c>
      <c r="AK53" s="12" t="str">
        <f t="shared" si="101"/>
        <v/>
      </c>
      <c r="AL53" s="12" t="str">
        <f t="shared" si="101"/>
        <v/>
      </c>
      <c r="AM53" s="12" t="str">
        <f t="shared" si="101"/>
        <v/>
      </c>
      <c r="AN53" s="12" t="str">
        <f t="shared" si="101"/>
        <v/>
      </c>
      <c r="AO53" s="12" t="str">
        <f t="shared" si="101"/>
        <v/>
      </c>
      <c r="AP53" s="12" t="str">
        <f t="shared" si="101"/>
        <v/>
      </c>
      <c r="AQ53" s="12" t="str">
        <f t="shared" si="101"/>
        <v/>
      </c>
      <c r="AR53" s="12" t="str">
        <f t="shared" si="101"/>
        <v/>
      </c>
      <c r="AS53" s="12" t="str">
        <f t="shared" si="101"/>
        <v/>
      </c>
      <c r="AT53" s="12" t="str">
        <f t="shared" si="102"/>
        <v/>
      </c>
      <c r="AU53" s="12" t="str">
        <f t="shared" si="102"/>
        <v/>
      </c>
      <c r="AV53" s="12" t="str">
        <f t="shared" si="102"/>
        <v/>
      </c>
      <c r="AW53" s="12" t="str">
        <f t="shared" si="102"/>
        <v/>
      </c>
      <c r="AX53" s="12" t="str">
        <f t="shared" si="102"/>
        <v/>
      </c>
      <c r="AY53" s="12" t="str">
        <f t="shared" si="102"/>
        <v/>
      </c>
      <c r="AZ53" s="12" t="str">
        <f t="shared" si="102"/>
        <v/>
      </c>
      <c r="BA53" s="12">
        <f t="shared" si="102"/>
        <v>0</v>
      </c>
      <c r="BB53" s="12">
        <f t="shared" si="102"/>
        <v>0</v>
      </c>
      <c r="BC53" s="12">
        <f t="shared" si="102"/>
        <v>0</v>
      </c>
      <c r="BD53" s="12">
        <f t="shared" si="103"/>
        <v>0</v>
      </c>
      <c r="BE53" s="12">
        <f t="shared" si="103"/>
        <v>0</v>
      </c>
      <c r="BF53" s="12">
        <f t="shared" si="103"/>
        <v>0</v>
      </c>
      <c r="BG53" s="12">
        <f t="shared" si="103"/>
        <v>0</v>
      </c>
      <c r="BH53" s="12">
        <f t="shared" si="103"/>
        <v>0</v>
      </c>
      <c r="BI53" s="12">
        <f t="shared" si="103"/>
        <v>0</v>
      </c>
      <c r="BJ53" s="12" t="str">
        <f t="shared" si="103"/>
        <v/>
      </c>
      <c r="BK53" s="12" t="str">
        <f t="shared" si="103"/>
        <v/>
      </c>
      <c r="BL53" s="12" t="str">
        <f t="shared" si="103"/>
        <v/>
      </c>
      <c r="BM53" s="12" t="str">
        <f t="shared" si="103"/>
        <v/>
      </c>
      <c r="BN53" s="12" t="str">
        <f t="shared" si="104"/>
        <v/>
      </c>
      <c r="BO53" s="12" t="str">
        <f t="shared" si="104"/>
        <v/>
      </c>
      <c r="BP53" s="12" t="str">
        <f t="shared" si="104"/>
        <v/>
      </c>
      <c r="BQ53" s="12" t="str">
        <f t="shared" si="104"/>
        <v/>
      </c>
      <c r="BR53" s="12" t="str">
        <f t="shared" si="104"/>
        <v/>
      </c>
      <c r="BS53" s="12" t="str">
        <f t="shared" si="104"/>
        <v/>
      </c>
      <c r="BT53" s="12" t="str">
        <f t="shared" si="104"/>
        <v/>
      </c>
      <c r="BU53" s="12" t="str">
        <f t="shared" si="104"/>
        <v/>
      </c>
      <c r="BV53" s="12" t="str">
        <f t="shared" si="104"/>
        <v/>
      </c>
      <c r="BW53" s="12" t="str">
        <f t="shared" si="104"/>
        <v/>
      </c>
      <c r="BX53" s="12" t="str">
        <f t="shared" si="105"/>
        <v/>
      </c>
      <c r="BY53" s="12" t="str">
        <f t="shared" si="105"/>
        <v/>
      </c>
      <c r="BZ53" s="12" t="str">
        <f t="shared" si="105"/>
        <v/>
      </c>
      <c r="CA53" s="12" t="str">
        <f t="shared" si="105"/>
        <v/>
      </c>
      <c r="CB53" s="12" t="str">
        <f t="shared" si="105"/>
        <v/>
      </c>
      <c r="CC53" s="12" t="str">
        <f t="shared" si="105"/>
        <v/>
      </c>
      <c r="CD53" s="12" t="str">
        <f t="shared" si="105"/>
        <v/>
      </c>
      <c r="CE53" s="12" t="str">
        <f t="shared" si="105"/>
        <v/>
      </c>
      <c r="CF53" s="12" t="str">
        <f t="shared" si="105"/>
        <v/>
      </c>
      <c r="CG53" s="12" t="str">
        <f t="shared" si="105"/>
        <v/>
      </c>
      <c r="CH53" s="12" t="str">
        <f t="shared" si="106"/>
        <v/>
      </c>
      <c r="CI53" s="12" t="str">
        <f t="shared" si="106"/>
        <v/>
      </c>
      <c r="CJ53" s="12" t="str">
        <f t="shared" si="106"/>
        <v/>
      </c>
      <c r="CK53" s="12" t="str">
        <f t="shared" si="106"/>
        <v/>
      </c>
      <c r="CL53" s="12" t="str">
        <f t="shared" si="106"/>
        <v/>
      </c>
      <c r="CM53" s="12" t="str">
        <f t="shared" si="106"/>
        <v/>
      </c>
      <c r="CN53" s="12" t="str">
        <f t="shared" si="106"/>
        <v/>
      </c>
      <c r="CO53" s="12" t="str">
        <f t="shared" si="106"/>
        <v/>
      </c>
      <c r="CP53" s="12" t="str">
        <f t="shared" si="106"/>
        <v/>
      </c>
      <c r="CQ53" s="12" t="str">
        <f t="shared" si="106"/>
        <v/>
      </c>
      <c r="CR53" s="12" t="str">
        <f t="shared" si="107"/>
        <v/>
      </c>
      <c r="CS53" s="12" t="str">
        <f t="shared" si="107"/>
        <v/>
      </c>
      <c r="CT53" s="12" t="str">
        <f t="shared" si="107"/>
        <v/>
      </c>
      <c r="CU53" s="12" t="str">
        <f t="shared" si="107"/>
        <v/>
      </c>
      <c r="CV53" s="12" t="str">
        <f t="shared" si="107"/>
        <v/>
      </c>
      <c r="CW53" s="12" t="str">
        <f t="shared" si="107"/>
        <v/>
      </c>
      <c r="CX53" s="12" t="str">
        <f t="shared" si="107"/>
        <v/>
      </c>
      <c r="CY53" s="12" t="str">
        <f t="shared" si="107"/>
        <v/>
      </c>
      <c r="CZ53" s="12" t="str">
        <f t="shared" si="107"/>
        <v/>
      </c>
      <c r="DA53" s="12" t="str">
        <f t="shared" si="107"/>
        <v/>
      </c>
      <c r="DB53" s="12" t="str">
        <f t="shared" si="107"/>
        <v/>
      </c>
      <c r="DC53" s="12" t="str">
        <f t="shared" si="107"/>
        <v/>
      </c>
      <c r="DD53" s="12" t="str">
        <f t="shared" si="107"/>
        <v/>
      </c>
      <c r="DE53" s="12" t="str">
        <f t="shared" si="107"/>
        <v/>
      </c>
      <c r="DF53" s="12" t="str">
        <f t="shared" si="107"/>
        <v/>
      </c>
      <c r="DG53" s="12" t="str">
        <f t="shared" si="108"/>
        <v/>
      </c>
      <c r="DH53" s="12" t="str">
        <f t="shared" si="108"/>
        <v/>
      </c>
      <c r="DI53" s="12" t="str">
        <f t="shared" si="108"/>
        <v/>
      </c>
      <c r="DJ53" s="12" t="str">
        <f t="shared" si="108"/>
        <v/>
      </c>
      <c r="DK53" s="12" t="str">
        <f t="shared" si="108"/>
        <v/>
      </c>
      <c r="DL53" s="12" t="str">
        <f t="shared" si="108"/>
        <v/>
      </c>
      <c r="DM53" s="12" t="str">
        <f t="shared" si="108"/>
        <v/>
      </c>
      <c r="DN53" s="12" t="str">
        <f t="shared" si="108"/>
        <v/>
      </c>
      <c r="DO53" s="12" t="str">
        <f t="shared" si="108"/>
        <v/>
      </c>
      <c r="DP53" s="12" t="str">
        <f t="shared" si="108"/>
        <v/>
      </c>
      <c r="DQ53" s="12" t="str">
        <f t="shared" si="108"/>
        <v/>
      </c>
      <c r="DR53" s="12" t="str">
        <f t="shared" si="108"/>
        <v/>
      </c>
      <c r="DS53" s="12" t="str">
        <f t="shared" si="108"/>
        <v/>
      </c>
      <c r="DT53" s="12" t="str">
        <f t="shared" si="108"/>
        <v/>
      </c>
      <c r="DU53" s="12" t="str">
        <f t="shared" si="108"/>
        <v/>
      </c>
      <c r="DV53" s="12" t="str">
        <f t="shared" si="108"/>
        <v/>
      </c>
      <c r="DW53" s="12" t="str">
        <f t="shared" si="108"/>
        <v/>
      </c>
      <c r="DX53" s="12" t="str">
        <f t="shared" si="108"/>
        <v/>
      </c>
      <c r="DY53" s="12" t="str">
        <f t="shared" si="108"/>
        <v/>
      </c>
      <c r="DZ53" s="12" t="str">
        <f t="shared" si="108"/>
        <v/>
      </c>
      <c r="EA53" s="12" t="str">
        <f t="shared" si="108"/>
        <v/>
      </c>
      <c r="EB53" s="12" t="str">
        <f t="shared" si="108"/>
        <v/>
      </c>
      <c r="EC53" s="12" t="str">
        <f t="shared" si="108"/>
        <v/>
      </c>
      <c r="ED53" s="12" t="str">
        <f t="shared" si="108"/>
        <v/>
      </c>
      <c r="EE53" s="12" t="str">
        <f t="shared" si="108"/>
        <v/>
      </c>
      <c r="EF53" s="12" t="str">
        <f t="shared" si="108"/>
        <v/>
      </c>
      <c r="EG53" s="12" t="str">
        <f t="shared" si="108"/>
        <v/>
      </c>
      <c r="EH53" s="12" t="str">
        <f t="shared" si="108"/>
        <v/>
      </c>
      <c r="EI53" s="12" t="str">
        <f t="shared" si="108"/>
        <v/>
      </c>
      <c r="EJ53" s="12" t="str">
        <f t="shared" si="109"/>
        <v/>
      </c>
      <c r="EK53" s="12" t="str">
        <f t="shared" si="109"/>
        <v/>
      </c>
      <c r="EL53" s="12" t="str">
        <f t="shared" si="109"/>
        <v/>
      </c>
      <c r="EM53" s="12" t="str">
        <f t="shared" si="109"/>
        <v/>
      </c>
      <c r="EN53" s="12" t="str">
        <f t="shared" si="109"/>
        <v/>
      </c>
      <c r="EO53" s="12" t="str">
        <f t="shared" si="109"/>
        <v/>
      </c>
      <c r="EP53" s="12" t="str">
        <f t="shared" si="109"/>
        <v/>
      </c>
      <c r="EQ53" s="12" t="str">
        <f t="shared" si="109"/>
        <v/>
      </c>
      <c r="ER53" s="12" t="str">
        <f t="shared" si="109"/>
        <v/>
      </c>
      <c r="ES53" s="12" t="str">
        <f t="shared" si="109"/>
        <v/>
      </c>
      <c r="ET53" s="12" t="str">
        <f t="shared" si="109"/>
        <v/>
      </c>
      <c r="EU53" s="12" t="str">
        <f t="shared" si="109"/>
        <v/>
      </c>
    </row>
    <row r="54" spans="1:151" ht="18" customHeight="1" x14ac:dyDescent="0.2">
      <c r="A54" s="7" t="str">
        <f t="shared" si="110"/>
        <v>U17W Long Jump</v>
      </c>
      <c r="B54" s="150" t="str">
        <f>'U13-U17-U20 Champs Timescale'!B40</f>
        <v>F08</v>
      </c>
      <c r="C54" s="142">
        <f>'U13-U17-U20 Champs Timescale'!C40</f>
        <v>0.54166666666666663</v>
      </c>
      <c r="D54" s="143">
        <f>'U13-U17-U20 Champs Timescale'!D40</f>
        <v>1.7361111111111112E-2</v>
      </c>
      <c r="E54" s="144">
        <f>'U13-U17-U20 Champs Timescale'!E40</f>
        <v>0.56666666666666654</v>
      </c>
      <c r="F54" s="145">
        <f>'U13-U17-U20 Champs Timescale'!F40</f>
        <v>0.5840277777777777</v>
      </c>
      <c r="G54" s="196">
        <f>'U13-U17-U20 Champs Timescale'!G40</f>
        <v>0.60416666666666663</v>
      </c>
      <c r="H54" s="153" t="str">
        <f>'U13-U17-U20 Champs Timescale'!K40</f>
        <v>Long Jump</v>
      </c>
      <c r="I54" s="142" t="s">
        <v>1</v>
      </c>
      <c r="J54" s="150" t="str">
        <f>'U13-U17-U20 Champs Timescale'!H40</f>
        <v>U17W</v>
      </c>
      <c r="K54" s="147">
        <f>'U13-U17-U20 Champs Timescale'!I40</f>
        <v>12</v>
      </c>
      <c r="L54" s="148">
        <f>'U13-U17-U20 Champs Timescale'!J40</f>
        <v>6</v>
      </c>
      <c r="M54" s="408">
        <f>'U13-U17-U20 Champs Timescale'!O40</f>
        <v>24</v>
      </c>
      <c r="N54" s="191">
        <f>'U13-U17-U20 Champs Timescale'!P40</f>
        <v>1.6666666666666666E-2</v>
      </c>
      <c r="O54" s="146">
        <f>'U13-U17-U20 Champs Timescale'!Q40</f>
        <v>0.58749999999999991</v>
      </c>
      <c r="P54" s="283">
        <f>'U13-U17-U20 Champs Timescale'!R40</f>
        <v>4.1666666666666671E-2</v>
      </c>
      <c r="Q54" s="194">
        <f t="shared" si="111"/>
        <v>0.64583333333333326</v>
      </c>
      <c r="R54" s="409">
        <f>'U13-U17-U20 Champs Timescale'!U40</f>
        <v>6</v>
      </c>
      <c r="S54" s="54">
        <v>1</v>
      </c>
      <c r="T54" s="684" t="s">
        <v>91</v>
      </c>
      <c r="U54" s="685"/>
      <c r="V54" s="685"/>
      <c r="W54" s="685"/>
      <c r="X54" s="685"/>
      <c r="Y54" s="686"/>
      <c r="Z54" s="41" t="str">
        <f t="shared" si="100"/>
        <v/>
      </c>
      <c r="AA54" s="12" t="str">
        <f t="shared" si="100"/>
        <v/>
      </c>
      <c r="AB54" s="12" t="str">
        <f t="shared" si="100"/>
        <v/>
      </c>
      <c r="AC54" s="12" t="str">
        <f t="shared" si="100"/>
        <v/>
      </c>
      <c r="AD54" s="12" t="str">
        <f t="shared" si="100"/>
        <v/>
      </c>
      <c r="AE54" s="12" t="str">
        <f t="shared" si="100"/>
        <v/>
      </c>
      <c r="AF54" s="12" t="str">
        <f t="shared" si="100"/>
        <v/>
      </c>
      <c r="AG54" s="12" t="str">
        <f t="shared" si="100"/>
        <v/>
      </c>
      <c r="AH54" s="12" t="str">
        <f t="shared" si="100"/>
        <v/>
      </c>
      <c r="AI54" s="12" t="str">
        <f t="shared" si="100"/>
        <v/>
      </c>
      <c r="AJ54" s="12" t="str">
        <f t="shared" si="101"/>
        <v/>
      </c>
      <c r="AK54" s="12" t="str">
        <f t="shared" si="101"/>
        <v/>
      </c>
      <c r="AL54" s="12" t="str">
        <f t="shared" si="101"/>
        <v/>
      </c>
      <c r="AM54" s="12" t="str">
        <f t="shared" si="101"/>
        <v/>
      </c>
      <c r="AN54" s="12" t="str">
        <f t="shared" si="101"/>
        <v/>
      </c>
      <c r="AO54" s="12" t="str">
        <f t="shared" si="101"/>
        <v/>
      </c>
      <c r="AP54" s="12" t="str">
        <f t="shared" si="101"/>
        <v/>
      </c>
      <c r="AQ54" s="12" t="str">
        <f t="shared" si="101"/>
        <v/>
      </c>
      <c r="AR54" s="12" t="str">
        <f t="shared" si="101"/>
        <v/>
      </c>
      <c r="AS54" s="12" t="str">
        <f t="shared" si="101"/>
        <v/>
      </c>
      <c r="AT54" s="12" t="str">
        <f t="shared" si="102"/>
        <v/>
      </c>
      <c r="AU54" s="12" t="str">
        <f t="shared" si="102"/>
        <v/>
      </c>
      <c r="AV54" s="12" t="str">
        <f t="shared" si="102"/>
        <v/>
      </c>
      <c r="AW54" s="12" t="str">
        <f t="shared" si="102"/>
        <v/>
      </c>
      <c r="AX54" s="12" t="str">
        <f t="shared" si="102"/>
        <v/>
      </c>
      <c r="AY54" s="12" t="str">
        <f t="shared" si="102"/>
        <v/>
      </c>
      <c r="AZ54" s="12" t="str">
        <f t="shared" si="102"/>
        <v/>
      </c>
      <c r="BA54" s="12" t="str">
        <f t="shared" si="102"/>
        <v/>
      </c>
      <c r="BB54" s="12" t="str">
        <f t="shared" si="102"/>
        <v/>
      </c>
      <c r="BC54" s="12" t="str">
        <f t="shared" si="102"/>
        <v/>
      </c>
      <c r="BD54" s="12" t="str">
        <f t="shared" si="103"/>
        <v/>
      </c>
      <c r="BE54" s="12" t="str">
        <f t="shared" si="103"/>
        <v/>
      </c>
      <c r="BF54" s="12" t="str">
        <f t="shared" si="103"/>
        <v/>
      </c>
      <c r="BG54" s="12" t="str">
        <f t="shared" si="103"/>
        <v/>
      </c>
      <c r="BH54" s="12" t="str">
        <f t="shared" si="103"/>
        <v/>
      </c>
      <c r="BI54" s="12" t="str">
        <f t="shared" si="103"/>
        <v/>
      </c>
      <c r="BJ54" s="12" t="str">
        <f t="shared" si="103"/>
        <v/>
      </c>
      <c r="BK54" s="12" t="str">
        <f t="shared" si="103"/>
        <v/>
      </c>
      <c r="BL54" s="12" t="str">
        <f t="shared" si="103"/>
        <v/>
      </c>
      <c r="BM54" s="12" t="str">
        <f t="shared" si="103"/>
        <v/>
      </c>
      <c r="BN54" s="12" t="str">
        <f t="shared" si="104"/>
        <v/>
      </c>
      <c r="BO54" s="12" t="str">
        <f t="shared" si="104"/>
        <v/>
      </c>
      <c r="BP54" s="12" t="str">
        <f t="shared" si="104"/>
        <v/>
      </c>
      <c r="BQ54" s="12">
        <f t="shared" si="104"/>
        <v>6</v>
      </c>
      <c r="BR54" s="12">
        <f t="shared" si="104"/>
        <v>6</v>
      </c>
      <c r="BS54" s="12">
        <f t="shared" si="104"/>
        <v>6</v>
      </c>
      <c r="BT54" s="12">
        <f t="shared" si="104"/>
        <v>6</v>
      </c>
      <c r="BU54" s="12">
        <f t="shared" si="104"/>
        <v>6</v>
      </c>
      <c r="BV54" s="12">
        <f t="shared" si="104"/>
        <v>6</v>
      </c>
      <c r="BW54" s="12">
        <f t="shared" si="104"/>
        <v>6</v>
      </c>
      <c r="BX54" s="12">
        <f t="shared" si="105"/>
        <v>6</v>
      </c>
      <c r="BY54" s="12">
        <f t="shared" si="105"/>
        <v>6</v>
      </c>
      <c r="BZ54" s="12">
        <f t="shared" si="105"/>
        <v>6</v>
      </c>
      <c r="CA54" s="12">
        <f t="shared" si="105"/>
        <v>6</v>
      </c>
      <c r="CB54" s="12">
        <f t="shared" si="105"/>
        <v>6</v>
      </c>
      <c r="CC54" s="12">
        <f t="shared" si="105"/>
        <v>6</v>
      </c>
      <c r="CD54" s="12">
        <f t="shared" si="105"/>
        <v>6</v>
      </c>
      <c r="CE54" s="12">
        <f t="shared" si="105"/>
        <v>6</v>
      </c>
      <c r="CF54" s="12">
        <f t="shared" si="105"/>
        <v>6</v>
      </c>
      <c r="CG54" s="12">
        <f t="shared" si="105"/>
        <v>6</v>
      </c>
      <c r="CH54" s="12" t="str">
        <f t="shared" si="106"/>
        <v/>
      </c>
      <c r="CI54" s="12" t="str">
        <f t="shared" si="106"/>
        <v/>
      </c>
      <c r="CJ54" s="12" t="str">
        <f t="shared" si="106"/>
        <v/>
      </c>
      <c r="CK54" s="12" t="str">
        <f t="shared" si="106"/>
        <v/>
      </c>
      <c r="CL54" s="12" t="str">
        <f t="shared" si="106"/>
        <v/>
      </c>
      <c r="CM54" s="12" t="str">
        <f t="shared" si="106"/>
        <v/>
      </c>
      <c r="CN54" s="12" t="str">
        <f t="shared" si="106"/>
        <v/>
      </c>
      <c r="CO54" s="12" t="str">
        <f t="shared" si="106"/>
        <v/>
      </c>
      <c r="CP54" s="12" t="str">
        <f t="shared" si="106"/>
        <v/>
      </c>
      <c r="CQ54" s="12" t="str">
        <f t="shared" si="106"/>
        <v/>
      </c>
      <c r="CR54" s="12" t="str">
        <f t="shared" si="107"/>
        <v/>
      </c>
      <c r="CS54" s="12" t="str">
        <f t="shared" si="107"/>
        <v/>
      </c>
      <c r="CT54" s="12" t="str">
        <f t="shared" si="107"/>
        <v/>
      </c>
      <c r="CU54" s="12" t="str">
        <f t="shared" si="107"/>
        <v/>
      </c>
      <c r="CV54" s="12" t="str">
        <f t="shared" si="107"/>
        <v/>
      </c>
      <c r="CW54" s="12" t="str">
        <f t="shared" si="107"/>
        <v/>
      </c>
      <c r="CX54" s="12" t="str">
        <f t="shared" si="107"/>
        <v/>
      </c>
      <c r="CY54" s="12" t="str">
        <f t="shared" si="107"/>
        <v/>
      </c>
      <c r="CZ54" s="12" t="str">
        <f t="shared" si="107"/>
        <v/>
      </c>
      <c r="DA54" s="12" t="str">
        <f t="shared" si="107"/>
        <v/>
      </c>
      <c r="DB54" s="12" t="str">
        <f t="shared" si="107"/>
        <v/>
      </c>
      <c r="DC54" s="12" t="str">
        <f t="shared" si="107"/>
        <v/>
      </c>
      <c r="DD54" s="12" t="str">
        <f t="shared" si="107"/>
        <v/>
      </c>
      <c r="DE54" s="12" t="str">
        <f t="shared" si="107"/>
        <v/>
      </c>
      <c r="DF54" s="12" t="str">
        <f t="shared" si="107"/>
        <v/>
      </c>
      <c r="DG54" s="12" t="str">
        <f t="shared" si="108"/>
        <v/>
      </c>
      <c r="DH54" s="12" t="str">
        <f t="shared" si="108"/>
        <v/>
      </c>
      <c r="DI54" s="12" t="str">
        <f t="shared" si="108"/>
        <v/>
      </c>
      <c r="DJ54" s="12" t="str">
        <f t="shared" si="108"/>
        <v/>
      </c>
      <c r="DK54" s="12" t="str">
        <f t="shared" si="108"/>
        <v/>
      </c>
      <c r="DL54" s="12" t="str">
        <f t="shared" si="108"/>
        <v/>
      </c>
      <c r="DM54" s="12" t="str">
        <f t="shared" si="108"/>
        <v/>
      </c>
      <c r="DN54" s="12" t="str">
        <f t="shared" si="108"/>
        <v/>
      </c>
      <c r="DO54" s="12" t="str">
        <f t="shared" si="108"/>
        <v/>
      </c>
      <c r="DP54" s="12" t="str">
        <f t="shared" si="108"/>
        <v/>
      </c>
      <c r="DQ54" s="12" t="str">
        <f t="shared" si="108"/>
        <v/>
      </c>
      <c r="DR54" s="12" t="str">
        <f t="shared" si="108"/>
        <v/>
      </c>
      <c r="DS54" s="12" t="str">
        <f t="shared" si="108"/>
        <v/>
      </c>
      <c r="DT54" s="12" t="str">
        <f t="shared" si="108"/>
        <v/>
      </c>
      <c r="DU54" s="12" t="str">
        <f t="shared" si="108"/>
        <v/>
      </c>
      <c r="DV54" s="12" t="str">
        <f t="shared" si="108"/>
        <v/>
      </c>
      <c r="DW54" s="12" t="str">
        <f t="shared" si="108"/>
        <v/>
      </c>
      <c r="DX54" s="12" t="str">
        <f t="shared" si="108"/>
        <v/>
      </c>
      <c r="DY54" s="12" t="str">
        <f t="shared" si="108"/>
        <v/>
      </c>
      <c r="DZ54" s="12" t="str">
        <f t="shared" si="108"/>
        <v/>
      </c>
      <c r="EA54" s="12" t="str">
        <f t="shared" si="108"/>
        <v/>
      </c>
      <c r="EB54" s="12" t="str">
        <f t="shared" si="108"/>
        <v/>
      </c>
      <c r="EC54" s="12" t="str">
        <f t="shared" si="108"/>
        <v/>
      </c>
      <c r="ED54" s="12" t="str">
        <f t="shared" si="108"/>
        <v/>
      </c>
      <c r="EE54" s="12" t="str">
        <f t="shared" si="108"/>
        <v/>
      </c>
      <c r="EF54" s="12" t="str">
        <f t="shared" si="108"/>
        <v/>
      </c>
      <c r="EG54" s="12" t="str">
        <f t="shared" si="108"/>
        <v/>
      </c>
      <c r="EH54" s="12" t="str">
        <f t="shared" si="108"/>
        <v/>
      </c>
      <c r="EI54" s="12" t="str">
        <f t="shared" si="108"/>
        <v/>
      </c>
      <c r="EJ54" s="12" t="str">
        <f t="shared" si="109"/>
        <v/>
      </c>
      <c r="EK54" s="12" t="str">
        <f t="shared" si="109"/>
        <v/>
      </c>
      <c r="EL54" s="12" t="str">
        <f t="shared" si="109"/>
        <v/>
      </c>
      <c r="EM54" s="12" t="str">
        <f t="shared" si="109"/>
        <v/>
      </c>
      <c r="EN54" s="12" t="str">
        <f t="shared" si="109"/>
        <v/>
      </c>
      <c r="EO54" s="12" t="str">
        <f t="shared" si="109"/>
        <v/>
      </c>
      <c r="EP54" s="12" t="str">
        <f t="shared" si="109"/>
        <v/>
      </c>
      <c r="EQ54" s="12" t="str">
        <f t="shared" si="109"/>
        <v/>
      </c>
      <c r="ER54" s="12" t="str">
        <f t="shared" si="109"/>
        <v/>
      </c>
      <c r="ES54" s="12" t="str">
        <f t="shared" si="109"/>
        <v/>
      </c>
      <c r="ET54" s="12" t="str">
        <f t="shared" si="109"/>
        <v/>
      </c>
      <c r="EU54" s="12" t="str">
        <f t="shared" si="109"/>
        <v/>
      </c>
    </row>
    <row r="55" spans="1:151" ht="18" customHeight="1" x14ac:dyDescent="0.2">
      <c r="A55" s="7" t="str">
        <f t="shared" si="110"/>
        <v>U20W Long Jump</v>
      </c>
      <c r="B55" s="150" t="str">
        <f>'U13-U17-U20 Champs Timescale'!B41</f>
        <v>F09</v>
      </c>
      <c r="C55" s="142">
        <f>'U13-U17-U20 Champs Timescale'!C41</f>
        <v>0.54166666666666663</v>
      </c>
      <c r="D55" s="143">
        <f>'U13-U17-U20 Champs Timescale'!D41</f>
        <v>1.7361111111111112E-2</v>
      </c>
      <c r="E55" s="144">
        <f>'U13-U17-U20 Champs Timescale'!E41</f>
        <v>0.56805555555555542</v>
      </c>
      <c r="F55" s="145">
        <f>'U13-U17-U20 Champs Timescale'!F41</f>
        <v>0.58541666666666659</v>
      </c>
      <c r="G55" s="196">
        <f>'U13-U17-U20 Champs Timescale'!G41</f>
        <v>0.60416666666666663</v>
      </c>
      <c r="H55" s="153" t="str">
        <f>'U13-U17-U20 Champs Timescale'!K41</f>
        <v>Long Jump</v>
      </c>
      <c r="I55" s="142" t="s">
        <v>1</v>
      </c>
      <c r="J55" s="150" t="str">
        <f>'U13-U17-U20 Champs Timescale'!H41</f>
        <v>U20W</v>
      </c>
      <c r="K55" s="147">
        <f>'U13-U17-U20 Champs Timescale'!I41</f>
        <v>11</v>
      </c>
      <c r="L55" s="148">
        <f>'U13-U17-U20 Champs Timescale'!J41</f>
        <v>6</v>
      </c>
      <c r="M55" s="408">
        <f>'U13-U17-U20 Champs Timescale'!O41</f>
        <v>22</v>
      </c>
      <c r="N55" s="191">
        <f>'U13-U17-U20 Champs Timescale'!P41</f>
        <v>1.5277777777777779E-2</v>
      </c>
      <c r="O55" s="146">
        <f>'U13-U17-U20 Champs Timescale'!Q41</f>
        <v>0.5888888888888888</v>
      </c>
      <c r="P55" s="283">
        <f>'U13-U17-U20 Champs Timescale'!R41</f>
        <v>3.9583333333333331E-2</v>
      </c>
      <c r="Q55" s="194">
        <f t="shared" si="111"/>
        <v>0.64374999999999993</v>
      </c>
      <c r="R55" s="409">
        <f>'U13-U17-U20 Champs Timescale'!U41</f>
        <v>6</v>
      </c>
      <c r="S55" s="54">
        <v>1</v>
      </c>
      <c r="T55" s="684" t="s">
        <v>91</v>
      </c>
      <c r="U55" s="685"/>
      <c r="V55" s="685"/>
      <c r="W55" s="685"/>
      <c r="X55" s="685"/>
      <c r="Y55" s="686"/>
      <c r="Z55" s="41" t="str">
        <f t="shared" si="100"/>
        <v/>
      </c>
      <c r="AA55" s="12" t="str">
        <f t="shared" si="100"/>
        <v/>
      </c>
      <c r="AB55" s="12" t="str">
        <f t="shared" si="100"/>
        <v/>
      </c>
      <c r="AC55" s="12" t="str">
        <f t="shared" si="100"/>
        <v/>
      </c>
      <c r="AD55" s="12" t="str">
        <f t="shared" si="100"/>
        <v/>
      </c>
      <c r="AE55" s="12" t="str">
        <f t="shared" si="100"/>
        <v/>
      </c>
      <c r="AF55" s="12" t="str">
        <f t="shared" si="100"/>
        <v/>
      </c>
      <c r="AG55" s="12" t="str">
        <f t="shared" si="100"/>
        <v/>
      </c>
      <c r="AH55" s="12" t="str">
        <f t="shared" si="100"/>
        <v/>
      </c>
      <c r="AI55" s="12" t="str">
        <f t="shared" si="100"/>
        <v/>
      </c>
      <c r="AJ55" s="12" t="str">
        <f t="shared" si="101"/>
        <v/>
      </c>
      <c r="AK55" s="12" t="str">
        <f t="shared" si="101"/>
        <v/>
      </c>
      <c r="AL55" s="12" t="str">
        <f t="shared" si="101"/>
        <v/>
      </c>
      <c r="AM55" s="12" t="str">
        <f t="shared" si="101"/>
        <v/>
      </c>
      <c r="AN55" s="12" t="str">
        <f t="shared" si="101"/>
        <v/>
      </c>
      <c r="AO55" s="12" t="str">
        <f t="shared" si="101"/>
        <v/>
      </c>
      <c r="AP55" s="12" t="str">
        <f t="shared" si="101"/>
        <v/>
      </c>
      <c r="AQ55" s="12" t="str">
        <f t="shared" si="101"/>
        <v/>
      </c>
      <c r="AR55" s="12" t="str">
        <f t="shared" si="101"/>
        <v/>
      </c>
      <c r="AS55" s="12" t="str">
        <f t="shared" si="101"/>
        <v/>
      </c>
      <c r="AT55" s="12" t="str">
        <f t="shared" si="102"/>
        <v/>
      </c>
      <c r="AU55" s="12" t="str">
        <f t="shared" si="102"/>
        <v/>
      </c>
      <c r="AV55" s="12" t="str">
        <f t="shared" si="102"/>
        <v/>
      </c>
      <c r="AW55" s="12" t="str">
        <f t="shared" si="102"/>
        <v/>
      </c>
      <c r="AX55" s="12" t="str">
        <f t="shared" si="102"/>
        <v/>
      </c>
      <c r="AY55" s="12" t="str">
        <f t="shared" si="102"/>
        <v/>
      </c>
      <c r="AZ55" s="12" t="str">
        <f t="shared" si="102"/>
        <v/>
      </c>
      <c r="BA55" s="12" t="str">
        <f t="shared" si="102"/>
        <v/>
      </c>
      <c r="BB55" s="12" t="str">
        <f t="shared" si="102"/>
        <v/>
      </c>
      <c r="BC55" s="12" t="str">
        <f t="shared" si="102"/>
        <v/>
      </c>
      <c r="BD55" s="12" t="str">
        <f t="shared" si="103"/>
        <v/>
      </c>
      <c r="BE55" s="12" t="str">
        <f t="shared" si="103"/>
        <v/>
      </c>
      <c r="BF55" s="12" t="str">
        <f t="shared" si="103"/>
        <v/>
      </c>
      <c r="BG55" s="12" t="str">
        <f t="shared" si="103"/>
        <v/>
      </c>
      <c r="BH55" s="12" t="str">
        <f t="shared" si="103"/>
        <v/>
      </c>
      <c r="BI55" s="12" t="str">
        <f t="shared" si="103"/>
        <v/>
      </c>
      <c r="BJ55" s="12" t="str">
        <f t="shared" si="103"/>
        <v/>
      </c>
      <c r="BK55" s="12" t="str">
        <f t="shared" si="103"/>
        <v/>
      </c>
      <c r="BL55" s="12" t="str">
        <f t="shared" si="103"/>
        <v/>
      </c>
      <c r="BM55" s="12" t="str">
        <f t="shared" si="103"/>
        <v/>
      </c>
      <c r="BN55" s="12" t="str">
        <f t="shared" si="104"/>
        <v/>
      </c>
      <c r="BO55" s="12" t="str">
        <f t="shared" si="104"/>
        <v/>
      </c>
      <c r="BP55" s="12" t="str">
        <f t="shared" si="104"/>
        <v/>
      </c>
      <c r="BQ55" s="12">
        <f t="shared" si="104"/>
        <v>6</v>
      </c>
      <c r="BR55" s="12">
        <f t="shared" si="104"/>
        <v>6</v>
      </c>
      <c r="BS55" s="12">
        <f t="shared" si="104"/>
        <v>6</v>
      </c>
      <c r="BT55" s="12">
        <f t="shared" si="104"/>
        <v>6</v>
      </c>
      <c r="BU55" s="12">
        <f t="shared" si="104"/>
        <v>6</v>
      </c>
      <c r="BV55" s="12">
        <f t="shared" si="104"/>
        <v>6</v>
      </c>
      <c r="BW55" s="12">
        <f t="shared" si="104"/>
        <v>6</v>
      </c>
      <c r="BX55" s="12">
        <f t="shared" si="105"/>
        <v>6</v>
      </c>
      <c r="BY55" s="12">
        <f t="shared" si="105"/>
        <v>6</v>
      </c>
      <c r="BZ55" s="12">
        <f t="shared" si="105"/>
        <v>6</v>
      </c>
      <c r="CA55" s="12">
        <f t="shared" si="105"/>
        <v>6</v>
      </c>
      <c r="CB55" s="12">
        <f t="shared" si="105"/>
        <v>6</v>
      </c>
      <c r="CC55" s="12">
        <f t="shared" si="105"/>
        <v>6</v>
      </c>
      <c r="CD55" s="12">
        <f t="shared" si="105"/>
        <v>6</v>
      </c>
      <c r="CE55" s="12">
        <f t="shared" si="105"/>
        <v>6</v>
      </c>
      <c r="CF55" s="12">
        <f t="shared" si="105"/>
        <v>6</v>
      </c>
      <c r="CG55" s="12" t="str">
        <f t="shared" si="105"/>
        <v/>
      </c>
      <c r="CH55" s="12" t="str">
        <f t="shared" si="106"/>
        <v/>
      </c>
      <c r="CI55" s="12" t="str">
        <f t="shared" si="106"/>
        <v/>
      </c>
      <c r="CJ55" s="12" t="str">
        <f t="shared" si="106"/>
        <v/>
      </c>
      <c r="CK55" s="12" t="str">
        <f t="shared" si="106"/>
        <v/>
      </c>
      <c r="CL55" s="12" t="str">
        <f t="shared" si="106"/>
        <v/>
      </c>
      <c r="CM55" s="12" t="str">
        <f t="shared" si="106"/>
        <v/>
      </c>
      <c r="CN55" s="12" t="str">
        <f t="shared" si="106"/>
        <v/>
      </c>
      <c r="CO55" s="12" t="str">
        <f t="shared" si="106"/>
        <v/>
      </c>
      <c r="CP55" s="12" t="str">
        <f t="shared" si="106"/>
        <v/>
      </c>
      <c r="CQ55" s="12" t="str">
        <f t="shared" si="106"/>
        <v/>
      </c>
      <c r="CR55" s="12" t="str">
        <f t="shared" si="107"/>
        <v/>
      </c>
      <c r="CS55" s="12" t="str">
        <f t="shared" si="107"/>
        <v/>
      </c>
      <c r="CT55" s="12" t="str">
        <f t="shared" si="107"/>
        <v/>
      </c>
      <c r="CU55" s="12" t="str">
        <f t="shared" si="107"/>
        <v/>
      </c>
      <c r="CV55" s="12" t="str">
        <f t="shared" si="107"/>
        <v/>
      </c>
      <c r="CW55" s="12" t="str">
        <f t="shared" si="107"/>
        <v/>
      </c>
      <c r="CX55" s="12" t="str">
        <f t="shared" si="107"/>
        <v/>
      </c>
      <c r="CY55" s="12" t="str">
        <f t="shared" si="107"/>
        <v/>
      </c>
      <c r="CZ55" s="12" t="str">
        <f t="shared" si="107"/>
        <v/>
      </c>
      <c r="DA55" s="12" t="str">
        <f t="shared" si="107"/>
        <v/>
      </c>
      <c r="DB55" s="12" t="str">
        <f t="shared" si="107"/>
        <v/>
      </c>
      <c r="DC55" s="12" t="str">
        <f t="shared" si="107"/>
        <v/>
      </c>
      <c r="DD55" s="12" t="str">
        <f t="shared" si="107"/>
        <v/>
      </c>
      <c r="DE55" s="12" t="str">
        <f t="shared" si="107"/>
        <v/>
      </c>
      <c r="DF55" s="12" t="str">
        <f t="shared" si="107"/>
        <v/>
      </c>
      <c r="DG55" s="12" t="str">
        <f t="shared" si="108"/>
        <v/>
      </c>
      <c r="DH55" s="12" t="str">
        <f t="shared" si="108"/>
        <v/>
      </c>
      <c r="DI55" s="12" t="str">
        <f t="shared" si="108"/>
        <v/>
      </c>
      <c r="DJ55" s="12" t="str">
        <f t="shared" si="108"/>
        <v/>
      </c>
      <c r="DK55" s="12" t="str">
        <f t="shared" si="108"/>
        <v/>
      </c>
      <c r="DL55" s="12" t="str">
        <f t="shared" si="108"/>
        <v/>
      </c>
      <c r="DM55" s="12" t="str">
        <f t="shared" si="108"/>
        <v/>
      </c>
      <c r="DN55" s="12" t="str">
        <f t="shared" si="108"/>
        <v/>
      </c>
      <c r="DO55" s="12" t="str">
        <f t="shared" si="108"/>
        <v/>
      </c>
      <c r="DP55" s="12" t="str">
        <f t="shared" si="108"/>
        <v/>
      </c>
      <c r="DQ55" s="12" t="str">
        <f t="shared" si="108"/>
        <v/>
      </c>
      <c r="DR55" s="12" t="str">
        <f t="shared" si="108"/>
        <v/>
      </c>
      <c r="DS55" s="12" t="str">
        <f t="shared" si="108"/>
        <v/>
      </c>
      <c r="DT55" s="12" t="str">
        <f t="shared" si="108"/>
        <v/>
      </c>
      <c r="DU55" s="12" t="str">
        <f t="shared" si="108"/>
        <v/>
      </c>
      <c r="DV55" s="12" t="str">
        <f t="shared" si="108"/>
        <v/>
      </c>
      <c r="DW55" s="12" t="str">
        <f t="shared" si="108"/>
        <v/>
      </c>
      <c r="DX55" s="12" t="str">
        <f t="shared" si="108"/>
        <v/>
      </c>
      <c r="DY55" s="12" t="str">
        <f t="shared" si="108"/>
        <v/>
      </c>
      <c r="DZ55" s="12" t="str">
        <f t="shared" si="108"/>
        <v/>
      </c>
      <c r="EA55" s="12" t="str">
        <f t="shared" si="108"/>
        <v/>
      </c>
      <c r="EB55" s="12" t="str">
        <f t="shared" si="108"/>
        <v/>
      </c>
      <c r="EC55" s="12" t="str">
        <f t="shared" si="108"/>
        <v/>
      </c>
      <c r="ED55" s="12" t="str">
        <f t="shared" ref="ED55:ES60" si="112">IF(AND($O55&lt;=ED$46,$Q55&gt;=ED$46),$R55,"")</f>
        <v/>
      </c>
      <c r="EE55" s="12" t="str">
        <f t="shared" si="112"/>
        <v/>
      </c>
      <c r="EF55" s="12" t="str">
        <f t="shared" si="112"/>
        <v/>
      </c>
      <c r="EG55" s="12" t="str">
        <f t="shared" si="112"/>
        <v/>
      </c>
      <c r="EH55" s="12" t="str">
        <f t="shared" si="112"/>
        <v/>
      </c>
      <c r="EI55" s="12" t="str">
        <f t="shared" si="112"/>
        <v/>
      </c>
      <c r="EJ55" s="12" t="str">
        <f t="shared" si="112"/>
        <v/>
      </c>
      <c r="EK55" s="12" t="str">
        <f t="shared" si="112"/>
        <v/>
      </c>
      <c r="EL55" s="12" t="str">
        <f t="shared" si="112"/>
        <v/>
      </c>
      <c r="EM55" s="12" t="str">
        <f t="shared" si="112"/>
        <v/>
      </c>
      <c r="EN55" s="12" t="str">
        <f t="shared" si="112"/>
        <v/>
      </c>
      <c r="EO55" s="12" t="str">
        <f t="shared" si="112"/>
        <v/>
      </c>
      <c r="EP55" s="12" t="str">
        <f t="shared" si="112"/>
        <v/>
      </c>
      <c r="EQ55" s="12" t="str">
        <f t="shared" si="112"/>
        <v/>
      </c>
      <c r="ER55" s="12" t="str">
        <f t="shared" si="112"/>
        <v/>
      </c>
      <c r="ES55" s="12" t="str">
        <f t="shared" si="112"/>
        <v/>
      </c>
      <c r="ET55" s="12" t="str">
        <f t="shared" si="109"/>
        <v/>
      </c>
      <c r="EU55" s="12" t="str">
        <f t="shared" si="109"/>
        <v/>
      </c>
    </row>
    <row r="56" spans="1:151" ht="18" customHeight="1" x14ac:dyDescent="0.2">
      <c r="A56" s="7" t="str">
        <f t="shared" si="110"/>
        <v>U20M High Jump</v>
      </c>
      <c r="B56" s="150" t="str">
        <f>'U13-U17-U20 Champs Timescale'!B42</f>
        <v>F10</v>
      </c>
      <c r="C56" s="142">
        <f>'U13-U17-U20 Champs Timescale'!C42</f>
        <v>0.55555555555555558</v>
      </c>
      <c r="D56" s="143">
        <f>'U13-U17-U20 Champs Timescale'!D42</f>
        <v>1.7361111111111112E-2</v>
      </c>
      <c r="E56" s="144">
        <f>'U13-U17-U20 Champs Timescale'!E42</f>
        <v>0.57638888888888884</v>
      </c>
      <c r="F56" s="145">
        <f>'U13-U17-U20 Champs Timescale'!F42</f>
        <v>0.59375</v>
      </c>
      <c r="G56" s="196">
        <f>'U13-U17-U20 Champs Timescale'!G42</f>
        <v>0.61805555555555558</v>
      </c>
      <c r="H56" s="153" t="str">
        <f>'U13-U17-U20 Champs Timescale'!K42</f>
        <v>High Jump</v>
      </c>
      <c r="I56" s="142" t="s">
        <v>1</v>
      </c>
      <c r="J56" s="150" t="str">
        <f>'U13-U17-U20 Champs Timescale'!H42</f>
        <v>U20M</v>
      </c>
      <c r="K56" s="147">
        <f>'U13-U17-U20 Champs Timescale'!I42</f>
        <v>7</v>
      </c>
      <c r="L56" s="148">
        <f>'U13-U17-U20 Champs Timescale'!J42</f>
        <v>8</v>
      </c>
      <c r="M56" s="408">
        <f>'U13-U17-U20 Champs Timescale'!O42</f>
        <v>28</v>
      </c>
      <c r="N56" s="191">
        <f>'U13-U17-U20 Champs Timescale'!P42</f>
        <v>2.0833333333333332E-2</v>
      </c>
      <c r="O56" s="146">
        <f>'U13-U17-U20 Champs Timescale'!Q42</f>
        <v>0.59722222222222221</v>
      </c>
      <c r="P56" s="283">
        <f>'U13-U17-U20 Champs Timescale'!R42</f>
        <v>5.8333333333333334E-2</v>
      </c>
      <c r="Q56" s="194">
        <f t="shared" si="111"/>
        <v>0.67638888888888893</v>
      </c>
      <c r="R56" s="409">
        <f>'U13-U17-U20 Champs Timescale'!U42</f>
        <v>3</v>
      </c>
      <c r="S56" s="54">
        <v>1</v>
      </c>
      <c r="T56" s="687" t="s">
        <v>94</v>
      </c>
      <c r="U56" s="688"/>
      <c r="V56" s="688"/>
      <c r="W56" s="688"/>
      <c r="X56" s="688"/>
      <c r="Y56" s="689"/>
      <c r="Z56" s="41" t="str">
        <f t="shared" si="100"/>
        <v/>
      </c>
      <c r="AA56" s="12" t="str">
        <f t="shared" si="100"/>
        <v/>
      </c>
      <c r="AB56" s="12" t="str">
        <f t="shared" si="100"/>
        <v/>
      </c>
      <c r="AC56" s="12" t="str">
        <f t="shared" si="100"/>
        <v/>
      </c>
      <c r="AD56" s="12" t="str">
        <f t="shared" si="100"/>
        <v/>
      </c>
      <c r="AE56" s="12" t="str">
        <f t="shared" si="100"/>
        <v/>
      </c>
      <c r="AF56" s="12" t="str">
        <f t="shared" si="100"/>
        <v/>
      </c>
      <c r="AG56" s="12" t="str">
        <f t="shared" si="100"/>
        <v/>
      </c>
      <c r="AH56" s="12" t="str">
        <f t="shared" si="100"/>
        <v/>
      </c>
      <c r="AI56" s="12" t="str">
        <f t="shared" si="100"/>
        <v/>
      </c>
      <c r="AJ56" s="12" t="str">
        <f t="shared" si="101"/>
        <v/>
      </c>
      <c r="AK56" s="12" t="str">
        <f t="shared" si="101"/>
        <v/>
      </c>
      <c r="AL56" s="12" t="str">
        <f t="shared" si="101"/>
        <v/>
      </c>
      <c r="AM56" s="12" t="str">
        <f t="shared" si="101"/>
        <v/>
      </c>
      <c r="AN56" s="12" t="str">
        <f t="shared" si="101"/>
        <v/>
      </c>
      <c r="AO56" s="12" t="str">
        <f t="shared" si="101"/>
        <v/>
      </c>
      <c r="AP56" s="12" t="str">
        <f t="shared" si="101"/>
        <v/>
      </c>
      <c r="AQ56" s="12" t="str">
        <f t="shared" si="101"/>
        <v/>
      </c>
      <c r="AR56" s="12" t="str">
        <f t="shared" si="101"/>
        <v/>
      </c>
      <c r="AS56" s="12" t="str">
        <f t="shared" si="101"/>
        <v/>
      </c>
      <c r="AT56" s="12" t="str">
        <f t="shared" si="102"/>
        <v/>
      </c>
      <c r="AU56" s="12" t="str">
        <f t="shared" si="102"/>
        <v/>
      </c>
      <c r="AV56" s="12" t="str">
        <f t="shared" si="102"/>
        <v/>
      </c>
      <c r="AW56" s="12" t="str">
        <f t="shared" si="102"/>
        <v/>
      </c>
      <c r="AX56" s="12" t="str">
        <f t="shared" si="102"/>
        <v/>
      </c>
      <c r="AY56" s="12" t="str">
        <f t="shared" si="102"/>
        <v/>
      </c>
      <c r="AZ56" s="12" t="str">
        <f t="shared" si="102"/>
        <v/>
      </c>
      <c r="BA56" s="12" t="str">
        <f t="shared" si="102"/>
        <v/>
      </c>
      <c r="BB56" s="12" t="str">
        <f t="shared" si="102"/>
        <v/>
      </c>
      <c r="BC56" s="12" t="str">
        <f t="shared" si="102"/>
        <v/>
      </c>
      <c r="BD56" s="12" t="str">
        <f t="shared" si="103"/>
        <v/>
      </c>
      <c r="BE56" s="12" t="str">
        <f t="shared" si="103"/>
        <v/>
      </c>
      <c r="BF56" s="12" t="str">
        <f t="shared" si="103"/>
        <v/>
      </c>
      <c r="BG56" s="12" t="str">
        <f t="shared" si="103"/>
        <v/>
      </c>
      <c r="BH56" s="12" t="str">
        <f t="shared" si="103"/>
        <v/>
      </c>
      <c r="BI56" s="12" t="str">
        <f t="shared" si="103"/>
        <v/>
      </c>
      <c r="BJ56" s="12" t="str">
        <f t="shared" si="103"/>
        <v/>
      </c>
      <c r="BK56" s="12" t="str">
        <f t="shared" si="103"/>
        <v/>
      </c>
      <c r="BL56" s="12" t="str">
        <f t="shared" si="103"/>
        <v/>
      </c>
      <c r="BM56" s="12" t="str">
        <f t="shared" si="103"/>
        <v/>
      </c>
      <c r="BN56" s="12" t="str">
        <f t="shared" si="104"/>
        <v/>
      </c>
      <c r="BO56" s="12" t="str">
        <f t="shared" si="104"/>
        <v/>
      </c>
      <c r="BP56" s="12" t="str">
        <f t="shared" si="104"/>
        <v/>
      </c>
      <c r="BQ56" s="12" t="str">
        <f t="shared" si="104"/>
        <v/>
      </c>
      <c r="BR56" s="12" t="str">
        <f t="shared" si="104"/>
        <v/>
      </c>
      <c r="BS56" s="12">
        <f t="shared" si="104"/>
        <v>3</v>
      </c>
      <c r="BT56" s="12">
        <f t="shared" si="104"/>
        <v>3</v>
      </c>
      <c r="BU56" s="12">
        <f t="shared" si="104"/>
        <v>3</v>
      </c>
      <c r="BV56" s="12">
        <f t="shared" si="104"/>
        <v>3</v>
      </c>
      <c r="BW56" s="12">
        <f t="shared" si="104"/>
        <v>3</v>
      </c>
      <c r="BX56" s="12">
        <f t="shared" si="105"/>
        <v>3</v>
      </c>
      <c r="BY56" s="12">
        <f t="shared" si="105"/>
        <v>3</v>
      </c>
      <c r="BZ56" s="12">
        <f t="shared" si="105"/>
        <v>3</v>
      </c>
      <c r="CA56" s="12">
        <f t="shared" si="105"/>
        <v>3</v>
      </c>
      <c r="CB56" s="12">
        <f t="shared" si="105"/>
        <v>3</v>
      </c>
      <c r="CC56" s="12">
        <f t="shared" si="105"/>
        <v>3</v>
      </c>
      <c r="CD56" s="12">
        <f t="shared" si="105"/>
        <v>3</v>
      </c>
      <c r="CE56" s="12">
        <f t="shared" si="105"/>
        <v>3</v>
      </c>
      <c r="CF56" s="12">
        <f t="shared" si="105"/>
        <v>3</v>
      </c>
      <c r="CG56" s="12">
        <f t="shared" si="105"/>
        <v>3</v>
      </c>
      <c r="CH56" s="12">
        <f t="shared" si="106"/>
        <v>3</v>
      </c>
      <c r="CI56" s="12">
        <f t="shared" si="106"/>
        <v>3</v>
      </c>
      <c r="CJ56" s="12">
        <f t="shared" si="106"/>
        <v>3</v>
      </c>
      <c r="CK56" s="12">
        <f t="shared" si="106"/>
        <v>3</v>
      </c>
      <c r="CL56" s="12">
        <f t="shared" si="106"/>
        <v>3</v>
      </c>
      <c r="CM56" s="12">
        <f t="shared" si="106"/>
        <v>3</v>
      </c>
      <c r="CN56" s="12">
        <f t="shared" si="106"/>
        <v>3</v>
      </c>
      <c r="CO56" s="12">
        <f t="shared" si="106"/>
        <v>3</v>
      </c>
      <c r="CP56" s="12" t="str">
        <f t="shared" si="106"/>
        <v/>
      </c>
      <c r="CQ56" s="12" t="str">
        <f t="shared" si="106"/>
        <v/>
      </c>
      <c r="CR56" s="12" t="str">
        <f t="shared" si="107"/>
        <v/>
      </c>
      <c r="CS56" s="12" t="str">
        <f t="shared" si="107"/>
        <v/>
      </c>
      <c r="CT56" s="12" t="str">
        <f t="shared" si="107"/>
        <v/>
      </c>
      <c r="CU56" s="12" t="str">
        <f t="shared" si="107"/>
        <v/>
      </c>
      <c r="CV56" s="12" t="str">
        <f t="shared" si="107"/>
        <v/>
      </c>
      <c r="CW56" s="12" t="str">
        <f t="shared" si="107"/>
        <v/>
      </c>
      <c r="CX56" s="12" t="str">
        <f t="shared" si="107"/>
        <v/>
      </c>
      <c r="CY56" s="12" t="str">
        <f t="shared" si="107"/>
        <v/>
      </c>
      <c r="CZ56" s="12" t="str">
        <f t="shared" si="107"/>
        <v/>
      </c>
      <c r="DA56" s="12" t="str">
        <f t="shared" si="107"/>
        <v/>
      </c>
      <c r="DB56" s="12" t="str">
        <f t="shared" si="107"/>
        <v/>
      </c>
      <c r="DC56" s="12" t="str">
        <f t="shared" si="107"/>
        <v/>
      </c>
      <c r="DD56" s="12" t="str">
        <f t="shared" si="107"/>
        <v/>
      </c>
      <c r="DE56" s="12" t="str">
        <f t="shared" si="107"/>
        <v/>
      </c>
      <c r="DF56" s="12" t="str">
        <f t="shared" si="107"/>
        <v/>
      </c>
      <c r="DG56" s="12" t="str">
        <f t="shared" ref="DG56:EC60" si="113">IF(AND($O56&lt;=DG$46,$Q56&gt;=DG$46),$R56,"")</f>
        <v/>
      </c>
      <c r="DH56" s="12" t="str">
        <f t="shared" si="113"/>
        <v/>
      </c>
      <c r="DI56" s="12" t="str">
        <f t="shared" si="113"/>
        <v/>
      </c>
      <c r="DJ56" s="12" t="str">
        <f t="shared" si="113"/>
        <v/>
      </c>
      <c r="DK56" s="12" t="str">
        <f t="shared" si="113"/>
        <v/>
      </c>
      <c r="DL56" s="12" t="str">
        <f t="shared" si="113"/>
        <v/>
      </c>
      <c r="DM56" s="12" t="str">
        <f t="shared" si="113"/>
        <v/>
      </c>
      <c r="DN56" s="12" t="str">
        <f t="shared" si="113"/>
        <v/>
      </c>
      <c r="DO56" s="12" t="str">
        <f t="shared" si="113"/>
        <v/>
      </c>
      <c r="DP56" s="12" t="str">
        <f t="shared" si="113"/>
        <v/>
      </c>
      <c r="DQ56" s="12" t="str">
        <f t="shared" si="113"/>
        <v/>
      </c>
      <c r="DR56" s="12" t="str">
        <f t="shared" si="113"/>
        <v/>
      </c>
      <c r="DS56" s="12" t="str">
        <f t="shared" si="113"/>
        <v/>
      </c>
      <c r="DT56" s="12" t="str">
        <f t="shared" si="113"/>
        <v/>
      </c>
      <c r="DU56" s="12" t="str">
        <f t="shared" si="113"/>
        <v/>
      </c>
      <c r="DV56" s="12" t="str">
        <f t="shared" si="113"/>
        <v/>
      </c>
      <c r="DW56" s="12" t="str">
        <f t="shared" si="113"/>
        <v/>
      </c>
      <c r="DX56" s="12" t="str">
        <f t="shared" si="113"/>
        <v/>
      </c>
      <c r="DY56" s="12" t="str">
        <f t="shared" si="113"/>
        <v/>
      </c>
      <c r="DZ56" s="12" t="str">
        <f t="shared" si="113"/>
        <v/>
      </c>
      <c r="EA56" s="12" t="str">
        <f t="shared" si="113"/>
        <v/>
      </c>
      <c r="EB56" s="12" t="str">
        <f t="shared" si="113"/>
        <v/>
      </c>
      <c r="EC56" s="12" t="str">
        <f t="shared" si="113"/>
        <v/>
      </c>
      <c r="ED56" s="12" t="str">
        <f t="shared" si="112"/>
        <v/>
      </c>
      <c r="EE56" s="12" t="str">
        <f t="shared" si="112"/>
        <v/>
      </c>
      <c r="EF56" s="12" t="str">
        <f t="shared" si="112"/>
        <v/>
      </c>
      <c r="EG56" s="12" t="str">
        <f t="shared" si="112"/>
        <v/>
      </c>
      <c r="EH56" s="12" t="str">
        <f t="shared" si="112"/>
        <v/>
      </c>
      <c r="EI56" s="12" t="str">
        <f t="shared" si="112"/>
        <v/>
      </c>
      <c r="EJ56" s="12" t="str">
        <f t="shared" si="112"/>
        <v/>
      </c>
      <c r="EK56" s="12" t="str">
        <f t="shared" si="112"/>
        <v/>
      </c>
      <c r="EL56" s="12" t="str">
        <f t="shared" si="112"/>
        <v/>
      </c>
      <c r="EM56" s="12" t="str">
        <f t="shared" si="112"/>
        <v/>
      </c>
      <c r="EN56" s="12" t="str">
        <f t="shared" si="112"/>
        <v/>
      </c>
      <c r="EO56" s="12" t="str">
        <f t="shared" si="112"/>
        <v/>
      </c>
      <c r="EP56" s="12" t="str">
        <f t="shared" si="109"/>
        <v/>
      </c>
      <c r="EQ56" s="12" t="str">
        <f t="shared" si="109"/>
        <v/>
      </c>
      <c r="ER56" s="12" t="str">
        <f t="shared" si="109"/>
        <v/>
      </c>
      <c r="ES56" s="12" t="str">
        <f t="shared" si="109"/>
        <v/>
      </c>
      <c r="ET56" s="12" t="str">
        <f t="shared" si="109"/>
        <v/>
      </c>
      <c r="EU56" s="12" t="str">
        <f t="shared" si="109"/>
        <v/>
      </c>
    </row>
    <row r="57" spans="1:151" ht="18" customHeight="1" x14ac:dyDescent="0.2">
      <c r="A57" s="7" t="str">
        <f t="shared" si="110"/>
        <v>U17M High Jump</v>
      </c>
      <c r="B57" s="150" t="str">
        <f>'U13-U17-U20 Champs Timescale'!B43</f>
        <v>F11</v>
      </c>
      <c r="C57" s="142">
        <f>'U13-U17-U20 Champs Timescale'!C43</f>
        <v>0.57638888888888895</v>
      </c>
      <c r="D57" s="143">
        <f>'U13-U17-U20 Champs Timescale'!D43</f>
        <v>1.7361111111111112E-2</v>
      </c>
      <c r="E57" s="144">
        <f>'U13-U17-U20 Champs Timescale'!E43</f>
        <v>0.59722222222222221</v>
      </c>
      <c r="F57" s="145">
        <f>'U13-U17-U20 Champs Timescale'!F43</f>
        <v>0.61458333333333337</v>
      </c>
      <c r="G57" s="196">
        <f>'U13-U17-U20 Champs Timescale'!G43</f>
        <v>0.63888888888888895</v>
      </c>
      <c r="H57" s="153" t="str">
        <f>'U13-U17-U20 Champs Timescale'!K43</f>
        <v>High Jump</v>
      </c>
      <c r="I57" s="142" t="s">
        <v>1</v>
      </c>
      <c r="J57" s="150" t="str">
        <f>'U13-U17-U20 Champs Timescale'!H43</f>
        <v>U17M</v>
      </c>
      <c r="K57" s="147">
        <f>'U13-U17-U20 Champs Timescale'!I43</f>
        <v>6</v>
      </c>
      <c r="L57" s="148">
        <f>'U13-U17-U20 Champs Timescale'!J43</f>
        <v>8</v>
      </c>
      <c r="M57" s="408">
        <f>'U13-U17-U20 Champs Timescale'!O43</f>
        <v>24</v>
      </c>
      <c r="N57" s="191">
        <f>'U13-U17-U20 Champs Timescale'!P43</f>
        <v>2.0833333333333332E-2</v>
      </c>
      <c r="O57" s="146">
        <f>'U13-U17-U20 Champs Timescale'!Q43</f>
        <v>0.61805555555555558</v>
      </c>
      <c r="P57" s="283">
        <f>'U13-U17-U20 Champs Timescale'!R43</f>
        <v>0.05</v>
      </c>
      <c r="Q57" s="194">
        <f t="shared" si="111"/>
        <v>0.68888888888888899</v>
      </c>
      <c r="R57" s="409">
        <f>'U13-U17-U20 Champs Timescale'!U43</f>
        <v>3</v>
      </c>
      <c r="S57" s="54">
        <v>1</v>
      </c>
      <c r="T57" s="687" t="s">
        <v>94</v>
      </c>
      <c r="U57" s="688"/>
      <c r="V57" s="688"/>
      <c r="W57" s="688"/>
      <c r="X57" s="688"/>
      <c r="Y57" s="689"/>
      <c r="Z57" s="41" t="str">
        <f t="shared" si="100"/>
        <v/>
      </c>
      <c r="AA57" s="12" t="str">
        <f t="shared" si="100"/>
        <v/>
      </c>
      <c r="AB57" s="12" t="str">
        <f t="shared" si="100"/>
        <v/>
      </c>
      <c r="AC57" s="12" t="str">
        <f t="shared" si="100"/>
        <v/>
      </c>
      <c r="AD57" s="12" t="str">
        <f t="shared" si="100"/>
        <v/>
      </c>
      <c r="AE57" s="12" t="str">
        <f t="shared" si="100"/>
        <v/>
      </c>
      <c r="AF57" s="12" t="str">
        <f t="shared" si="100"/>
        <v/>
      </c>
      <c r="AG57" s="12" t="str">
        <f t="shared" si="100"/>
        <v/>
      </c>
      <c r="AH57" s="12" t="str">
        <f t="shared" si="100"/>
        <v/>
      </c>
      <c r="AI57" s="12" t="str">
        <f t="shared" si="100"/>
        <v/>
      </c>
      <c r="AJ57" s="12" t="str">
        <f t="shared" si="101"/>
        <v/>
      </c>
      <c r="AK57" s="12" t="str">
        <f t="shared" si="101"/>
        <v/>
      </c>
      <c r="AL57" s="12" t="str">
        <f t="shared" si="101"/>
        <v/>
      </c>
      <c r="AM57" s="12" t="str">
        <f t="shared" si="101"/>
        <v/>
      </c>
      <c r="AN57" s="12" t="str">
        <f t="shared" si="101"/>
        <v/>
      </c>
      <c r="AO57" s="12" t="str">
        <f t="shared" si="101"/>
        <v/>
      </c>
      <c r="AP57" s="12" t="str">
        <f t="shared" si="101"/>
        <v/>
      </c>
      <c r="AQ57" s="12" t="str">
        <f t="shared" si="101"/>
        <v/>
      </c>
      <c r="AR57" s="12" t="str">
        <f t="shared" si="101"/>
        <v/>
      </c>
      <c r="AS57" s="12" t="str">
        <f t="shared" si="101"/>
        <v/>
      </c>
      <c r="AT57" s="12" t="str">
        <f t="shared" si="102"/>
        <v/>
      </c>
      <c r="AU57" s="12" t="str">
        <f t="shared" si="102"/>
        <v/>
      </c>
      <c r="AV57" s="12" t="str">
        <f t="shared" si="102"/>
        <v/>
      </c>
      <c r="AW57" s="12" t="str">
        <f t="shared" si="102"/>
        <v/>
      </c>
      <c r="AX57" s="12" t="str">
        <f t="shared" si="102"/>
        <v/>
      </c>
      <c r="AY57" s="12" t="str">
        <f t="shared" si="102"/>
        <v/>
      </c>
      <c r="AZ57" s="12" t="str">
        <f t="shared" si="102"/>
        <v/>
      </c>
      <c r="BA57" s="12" t="str">
        <f t="shared" si="102"/>
        <v/>
      </c>
      <c r="BB57" s="12" t="str">
        <f t="shared" si="102"/>
        <v/>
      </c>
      <c r="BC57" s="12" t="str">
        <f t="shared" si="102"/>
        <v/>
      </c>
      <c r="BD57" s="12" t="str">
        <f t="shared" si="103"/>
        <v/>
      </c>
      <c r="BE57" s="12" t="str">
        <f t="shared" si="103"/>
        <v/>
      </c>
      <c r="BF57" s="12" t="str">
        <f t="shared" si="103"/>
        <v/>
      </c>
      <c r="BG57" s="12" t="str">
        <f t="shared" si="103"/>
        <v/>
      </c>
      <c r="BH57" s="12" t="str">
        <f t="shared" si="103"/>
        <v/>
      </c>
      <c r="BI57" s="12" t="str">
        <f t="shared" si="103"/>
        <v/>
      </c>
      <c r="BJ57" s="12" t="str">
        <f t="shared" si="103"/>
        <v/>
      </c>
      <c r="BK57" s="12" t="str">
        <f t="shared" si="103"/>
        <v/>
      </c>
      <c r="BL57" s="12" t="str">
        <f t="shared" si="103"/>
        <v/>
      </c>
      <c r="BM57" s="12" t="str">
        <f t="shared" si="103"/>
        <v/>
      </c>
      <c r="BN57" s="12" t="str">
        <f t="shared" si="104"/>
        <v/>
      </c>
      <c r="BO57" s="12" t="str">
        <f t="shared" si="104"/>
        <v/>
      </c>
      <c r="BP57" s="12" t="str">
        <f t="shared" si="104"/>
        <v/>
      </c>
      <c r="BQ57" s="12" t="str">
        <f t="shared" si="104"/>
        <v/>
      </c>
      <c r="BR57" s="12" t="str">
        <f t="shared" si="104"/>
        <v/>
      </c>
      <c r="BS57" s="12" t="str">
        <f t="shared" si="104"/>
        <v/>
      </c>
      <c r="BT57" s="12" t="str">
        <f t="shared" si="104"/>
        <v/>
      </c>
      <c r="BU57" s="12" t="str">
        <f t="shared" si="104"/>
        <v/>
      </c>
      <c r="BV57" s="12" t="str">
        <f t="shared" si="104"/>
        <v/>
      </c>
      <c r="BW57" s="12" t="str">
        <f t="shared" si="104"/>
        <v/>
      </c>
      <c r="BX57" s="12" t="str">
        <f t="shared" si="105"/>
        <v/>
      </c>
      <c r="BY57" s="12" t="str">
        <f t="shared" si="105"/>
        <v/>
      </c>
      <c r="BZ57" s="12">
        <f t="shared" si="105"/>
        <v>3</v>
      </c>
      <c r="CA57" s="12">
        <f t="shared" si="105"/>
        <v>3</v>
      </c>
      <c r="CB57" s="12">
        <f t="shared" si="105"/>
        <v>3</v>
      </c>
      <c r="CC57" s="12">
        <f t="shared" si="105"/>
        <v>3</v>
      </c>
      <c r="CD57" s="12">
        <f t="shared" si="105"/>
        <v>3</v>
      </c>
      <c r="CE57" s="12">
        <f t="shared" si="105"/>
        <v>3</v>
      </c>
      <c r="CF57" s="12">
        <f t="shared" si="105"/>
        <v>3</v>
      </c>
      <c r="CG57" s="12">
        <f t="shared" si="105"/>
        <v>3</v>
      </c>
      <c r="CH57" s="12">
        <f t="shared" si="106"/>
        <v>3</v>
      </c>
      <c r="CI57" s="12">
        <f t="shared" si="106"/>
        <v>3</v>
      </c>
      <c r="CJ57" s="12">
        <f t="shared" si="106"/>
        <v>3</v>
      </c>
      <c r="CK57" s="12">
        <f t="shared" si="106"/>
        <v>3</v>
      </c>
      <c r="CL57" s="12">
        <f t="shared" si="106"/>
        <v>3</v>
      </c>
      <c r="CM57" s="12">
        <f t="shared" si="106"/>
        <v>3</v>
      </c>
      <c r="CN57" s="12">
        <f t="shared" si="106"/>
        <v>3</v>
      </c>
      <c r="CO57" s="12">
        <f t="shared" si="106"/>
        <v>3</v>
      </c>
      <c r="CP57" s="12">
        <f t="shared" si="106"/>
        <v>3</v>
      </c>
      <c r="CQ57" s="12">
        <f t="shared" si="106"/>
        <v>3</v>
      </c>
      <c r="CR57" s="12">
        <f t="shared" si="107"/>
        <v>3</v>
      </c>
      <c r="CS57" s="12">
        <f t="shared" si="107"/>
        <v>3</v>
      </c>
      <c r="CT57" s="12" t="str">
        <f t="shared" si="107"/>
        <v/>
      </c>
      <c r="CU57" s="12" t="str">
        <f t="shared" si="107"/>
        <v/>
      </c>
      <c r="CV57" s="12" t="str">
        <f t="shared" si="107"/>
        <v/>
      </c>
      <c r="CW57" s="12" t="str">
        <f t="shared" si="107"/>
        <v/>
      </c>
      <c r="CX57" s="12" t="str">
        <f t="shared" si="107"/>
        <v/>
      </c>
      <c r="CY57" s="12" t="str">
        <f t="shared" si="107"/>
        <v/>
      </c>
      <c r="CZ57" s="12" t="str">
        <f t="shared" si="107"/>
        <v/>
      </c>
      <c r="DA57" s="12" t="str">
        <f t="shared" si="107"/>
        <v/>
      </c>
      <c r="DB57" s="12" t="str">
        <f t="shared" si="107"/>
        <v/>
      </c>
      <c r="DC57" s="12" t="str">
        <f t="shared" si="107"/>
        <v/>
      </c>
      <c r="DD57" s="12" t="str">
        <f t="shared" si="107"/>
        <v/>
      </c>
      <c r="DE57" s="12" t="str">
        <f t="shared" si="107"/>
        <v/>
      </c>
      <c r="DF57" s="12" t="str">
        <f t="shared" si="107"/>
        <v/>
      </c>
      <c r="DG57" s="12" t="str">
        <f t="shared" si="113"/>
        <v/>
      </c>
      <c r="DH57" s="12" t="str">
        <f t="shared" si="113"/>
        <v/>
      </c>
      <c r="DI57" s="12" t="str">
        <f t="shared" si="113"/>
        <v/>
      </c>
      <c r="DJ57" s="12" t="str">
        <f t="shared" si="113"/>
        <v/>
      </c>
      <c r="DK57" s="12" t="str">
        <f t="shared" si="113"/>
        <v/>
      </c>
      <c r="DL57" s="12" t="str">
        <f t="shared" si="113"/>
        <v/>
      </c>
      <c r="DM57" s="12" t="str">
        <f t="shared" si="113"/>
        <v/>
      </c>
      <c r="DN57" s="12" t="str">
        <f t="shared" si="113"/>
        <v/>
      </c>
      <c r="DO57" s="12" t="str">
        <f t="shared" si="113"/>
        <v/>
      </c>
      <c r="DP57" s="12" t="str">
        <f t="shared" si="113"/>
        <v/>
      </c>
      <c r="DQ57" s="12" t="str">
        <f t="shared" si="113"/>
        <v/>
      </c>
      <c r="DR57" s="12" t="str">
        <f t="shared" si="113"/>
        <v/>
      </c>
      <c r="DS57" s="12" t="str">
        <f t="shared" si="113"/>
        <v/>
      </c>
      <c r="DT57" s="12" t="str">
        <f t="shared" si="113"/>
        <v/>
      </c>
      <c r="DU57" s="12" t="str">
        <f t="shared" si="113"/>
        <v/>
      </c>
      <c r="DV57" s="12" t="str">
        <f t="shared" si="113"/>
        <v/>
      </c>
      <c r="DW57" s="12" t="str">
        <f t="shared" si="113"/>
        <v/>
      </c>
      <c r="DX57" s="12" t="str">
        <f t="shared" si="113"/>
        <v/>
      </c>
      <c r="DY57" s="12" t="str">
        <f t="shared" si="113"/>
        <v/>
      </c>
      <c r="DZ57" s="12" t="str">
        <f t="shared" si="113"/>
        <v/>
      </c>
      <c r="EA57" s="12" t="str">
        <f t="shared" si="113"/>
        <v/>
      </c>
      <c r="EB57" s="12" t="str">
        <f t="shared" si="113"/>
        <v/>
      </c>
      <c r="EC57" s="12" t="str">
        <f t="shared" si="113"/>
        <v/>
      </c>
      <c r="ED57" s="12" t="str">
        <f t="shared" si="112"/>
        <v/>
      </c>
      <c r="EE57" s="12" t="str">
        <f t="shared" si="112"/>
        <v/>
      </c>
      <c r="EF57" s="12" t="str">
        <f t="shared" si="112"/>
        <v/>
      </c>
      <c r="EG57" s="12" t="str">
        <f t="shared" si="112"/>
        <v/>
      </c>
      <c r="EH57" s="12" t="str">
        <f t="shared" si="112"/>
        <v/>
      </c>
      <c r="EI57" s="12" t="str">
        <f t="shared" si="112"/>
        <v/>
      </c>
      <c r="EJ57" s="12" t="str">
        <f t="shared" si="112"/>
        <v/>
      </c>
      <c r="EK57" s="12" t="str">
        <f t="shared" si="112"/>
        <v/>
      </c>
      <c r="EL57" s="12" t="str">
        <f t="shared" si="112"/>
        <v/>
      </c>
      <c r="EM57" s="12" t="str">
        <f t="shared" si="112"/>
        <v/>
      </c>
      <c r="EN57" s="12" t="str">
        <f t="shared" si="112"/>
        <v/>
      </c>
      <c r="EO57" s="12" t="str">
        <f t="shared" si="112"/>
        <v/>
      </c>
      <c r="EP57" s="12" t="str">
        <f t="shared" si="109"/>
        <v/>
      </c>
      <c r="EQ57" s="12" t="str">
        <f t="shared" si="109"/>
        <v/>
      </c>
      <c r="ER57" s="12" t="str">
        <f t="shared" si="109"/>
        <v/>
      </c>
      <c r="ES57" s="12" t="str">
        <f t="shared" si="109"/>
        <v/>
      </c>
      <c r="ET57" s="12" t="str">
        <f t="shared" si="109"/>
        <v/>
      </c>
      <c r="EU57" s="12" t="str">
        <f t="shared" si="109"/>
        <v/>
      </c>
    </row>
    <row r="58" spans="1:151" ht="18" customHeight="1" x14ac:dyDescent="0.2">
      <c r="A58" s="7" t="str">
        <f t="shared" si="110"/>
        <v>U13G Long Jump</v>
      </c>
      <c r="B58" s="150" t="str">
        <f>'U13-U17-U20 Champs Timescale'!B44</f>
        <v>F12</v>
      </c>
      <c r="C58" s="142">
        <f>'U13-U17-U20 Champs Timescale'!C44</f>
        <v>0.59722222222222221</v>
      </c>
      <c r="D58" s="143">
        <f>'U13-U17-U20 Champs Timescale'!D44</f>
        <v>1.7361111111111112E-2</v>
      </c>
      <c r="E58" s="144">
        <f>'U13-U17-U20 Champs Timescale'!E44</f>
        <v>0.61805555555555547</v>
      </c>
      <c r="F58" s="145">
        <f>'U13-U17-U20 Champs Timescale'!F44</f>
        <v>0.63541666666666663</v>
      </c>
      <c r="G58" s="196">
        <f>'U13-U17-U20 Champs Timescale'!G44</f>
        <v>0.65972222222222221</v>
      </c>
      <c r="H58" s="153" t="str">
        <f>'U13-U17-U20 Champs Timescale'!K44</f>
        <v>Long Jump</v>
      </c>
      <c r="I58" s="142" t="s">
        <v>1</v>
      </c>
      <c r="J58" s="150" t="str">
        <f>'U13-U17-U20 Champs Timescale'!H44</f>
        <v>U13G</v>
      </c>
      <c r="K58" s="147">
        <f>'U13-U17-U20 Champs Timescale'!I44</f>
        <v>11</v>
      </c>
      <c r="L58" s="148">
        <f>'U13-U17-U20 Champs Timescale'!J44</f>
        <v>3</v>
      </c>
      <c r="M58" s="408">
        <f>'U13-U17-U20 Champs Timescale'!O44</f>
        <v>22</v>
      </c>
      <c r="N58" s="191">
        <f>'U13-U17-U20 Champs Timescale'!P44</f>
        <v>1.5277777777777779E-2</v>
      </c>
      <c r="O58" s="146">
        <f>'U13-U17-U20 Champs Timescale'!Q44</f>
        <v>0.63888888888888884</v>
      </c>
      <c r="P58" s="283">
        <f>'U13-U17-U20 Champs Timescale'!R44</f>
        <v>2.2916666666666669E-2</v>
      </c>
      <c r="Q58" s="194">
        <f t="shared" si="111"/>
        <v>0.68263888888888891</v>
      </c>
      <c r="R58" s="409">
        <f>'U13-U17-U20 Champs Timescale'!U44</f>
        <v>6</v>
      </c>
      <c r="S58" s="54">
        <v>1</v>
      </c>
      <c r="T58" s="710" t="s">
        <v>110</v>
      </c>
      <c r="U58" s="711"/>
      <c r="V58" s="711"/>
      <c r="W58" s="711"/>
      <c r="X58" s="711"/>
      <c r="Y58" s="712"/>
      <c r="Z58" s="41" t="str">
        <f t="shared" si="100"/>
        <v/>
      </c>
      <c r="AA58" s="12" t="str">
        <f t="shared" si="100"/>
        <v/>
      </c>
      <c r="AB58" s="12" t="str">
        <f t="shared" si="100"/>
        <v/>
      </c>
      <c r="AC58" s="12" t="str">
        <f t="shared" si="100"/>
        <v/>
      </c>
      <c r="AD58" s="12" t="str">
        <f t="shared" si="100"/>
        <v/>
      </c>
      <c r="AE58" s="12" t="str">
        <f t="shared" si="100"/>
        <v/>
      </c>
      <c r="AF58" s="12" t="str">
        <f t="shared" si="100"/>
        <v/>
      </c>
      <c r="AG58" s="12" t="str">
        <f t="shared" si="100"/>
        <v/>
      </c>
      <c r="AH58" s="12" t="str">
        <f t="shared" si="100"/>
        <v/>
      </c>
      <c r="AI58" s="12" t="str">
        <f t="shared" si="100"/>
        <v/>
      </c>
      <c r="AJ58" s="12" t="str">
        <f t="shared" si="101"/>
        <v/>
      </c>
      <c r="AK58" s="12" t="str">
        <f t="shared" si="101"/>
        <v/>
      </c>
      <c r="AL58" s="12" t="str">
        <f t="shared" si="101"/>
        <v/>
      </c>
      <c r="AM58" s="12" t="str">
        <f t="shared" si="101"/>
        <v/>
      </c>
      <c r="AN58" s="12" t="str">
        <f t="shared" si="101"/>
        <v/>
      </c>
      <c r="AO58" s="12" t="str">
        <f t="shared" si="101"/>
        <v/>
      </c>
      <c r="AP58" s="12" t="str">
        <f t="shared" si="101"/>
        <v/>
      </c>
      <c r="AQ58" s="12" t="str">
        <f t="shared" si="101"/>
        <v/>
      </c>
      <c r="AR58" s="12" t="str">
        <f t="shared" si="101"/>
        <v/>
      </c>
      <c r="AS58" s="12" t="str">
        <f t="shared" si="101"/>
        <v/>
      </c>
      <c r="AT58" s="12" t="str">
        <f t="shared" si="102"/>
        <v/>
      </c>
      <c r="AU58" s="12" t="str">
        <f t="shared" si="102"/>
        <v/>
      </c>
      <c r="AV58" s="12" t="str">
        <f t="shared" si="102"/>
        <v/>
      </c>
      <c r="AW58" s="12" t="str">
        <f t="shared" si="102"/>
        <v/>
      </c>
      <c r="AX58" s="12" t="str">
        <f t="shared" si="102"/>
        <v/>
      </c>
      <c r="AY58" s="12" t="str">
        <f t="shared" si="102"/>
        <v/>
      </c>
      <c r="AZ58" s="12" t="str">
        <f t="shared" si="102"/>
        <v/>
      </c>
      <c r="BA58" s="12" t="str">
        <f t="shared" si="102"/>
        <v/>
      </c>
      <c r="BB58" s="12" t="str">
        <f t="shared" si="102"/>
        <v/>
      </c>
      <c r="BC58" s="12" t="str">
        <f t="shared" si="102"/>
        <v/>
      </c>
      <c r="BD58" s="12" t="str">
        <f t="shared" si="103"/>
        <v/>
      </c>
      <c r="BE58" s="12" t="str">
        <f t="shared" si="103"/>
        <v/>
      </c>
      <c r="BF58" s="12" t="str">
        <f t="shared" si="103"/>
        <v/>
      </c>
      <c r="BG58" s="12" t="str">
        <f t="shared" si="103"/>
        <v/>
      </c>
      <c r="BH58" s="12" t="str">
        <f t="shared" si="103"/>
        <v/>
      </c>
      <c r="BI58" s="12" t="str">
        <f t="shared" si="103"/>
        <v/>
      </c>
      <c r="BJ58" s="12" t="str">
        <f t="shared" si="103"/>
        <v/>
      </c>
      <c r="BK58" s="12" t="str">
        <f t="shared" si="103"/>
        <v/>
      </c>
      <c r="BL58" s="12" t="str">
        <f t="shared" si="103"/>
        <v/>
      </c>
      <c r="BM58" s="12" t="str">
        <f t="shared" si="103"/>
        <v/>
      </c>
      <c r="BN58" s="12" t="str">
        <f t="shared" si="104"/>
        <v/>
      </c>
      <c r="BO58" s="12" t="str">
        <f t="shared" si="104"/>
        <v/>
      </c>
      <c r="BP58" s="12" t="str">
        <f t="shared" si="104"/>
        <v/>
      </c>
      <c r="BQ58" s="12" t="str">
        <f t="shared" si="104"/>
        <v/>
      </c>
      <c r="BR58" s="12" t="str">
        <f t="shared" si="104"/>
        <v/>
      </c>
      <c r="BS58" s="12" t="str">
        <f t="shared" si="104"/>
        <v/>
      </c>
      <c r="BT58" s="12" t="str">
        <f t="shared" si="104"/>
        <v/>
      </c>
      <c r="BU58" s="12" t="str">
        <f t="shared" si="104"/>
        <v/>
      </c>
      <c r="BV58" s="12" t="str">
        <f t="shared" si="104"/>
        <v/>
      </c>
      <c r="BW58" s="12" t="str">
        <f t="shared" si="104"/>
        <v/>
      </c>
      <c r="BX58" s="12" t="str">
        <f t="shared" si="105"/>
        <v/>
      </c>
      <c r="BY58" s="12" t="str">
        <f t="shared" si="105"/>
        <v/>
      </c>
      <c r="BZ58" s="12" t="str">
        <f t="shared" si="105"/>
        <v/>
      </c>
      <c r="CA58" s="12" t="str">
        <f t="shared" si="105"/>
        <v/>
      </c>
      <c r="CB58" s="12" t="str">
        <f t="shared" si="105"/>
        <v/>
      </c>
      <c r="CC58" s="12" t="str">
        <f t="shared" si="105"/>
        <v/>
      </c>
      <c r="CD58" s="12" t="str">
        <f t="shared" si="105"/>
        <v/>
      </c>
      <c r="CE58" s="12" t="str">
        <f t="shared" si="105"/>
        <v/>
      </c>
      <c r="CF58" s="12">
        <f t="shared" si="105"/>
        <v>6</v>
      </c>
      <c r="CG58" s="12">
        <f t="shared" si="105"/>
        <v>6</v>
      </c>
      <c r="CH58" s="12">
        <f t="shared" si="106"/>
        <v>6</v>
      </c>
      <c r="CI58" s="12">
        <f t="shared" si="106"/>
        <v>6</v>
      </c>
      <c r="CJ58" s="12">
        <f t="shared" si="106"/>
        <v>6</v>
      </c>
      <c r="CK58" s="12">
        <f t="shared" si="106"/>
        <v>6</v>
      </c>
      <c r="CL58" s="12">
        <f t="shared" si="106"/>
        <v>6</v>
      </c>
      <c r="CM58" s="12">
        <f t="shared" si="106"/>
        <v>6</v>
      </c>
      <c r="CN58" s="12">
        <f t="shared" si="106"/>
        <v>6</v>
      </c>
      <c r="CO58" s="12">
        <f t="shared" si="106"/>
        <v>6</v>
      </c>
      <c r="CP58" s="12">
        <f t="shared" si="106"/>
        <v>6</v>
      </c>
      <c r="CQ58" s="12">
        <f t="shared" si="106"/>
        <v>6</v>
      </c>
      <c r="CR58" s="12" t="str">
        <f t="shared" si="107"/>
        <v/>
      </c>
      <c r="CS58" s="12" t="str">
        <f t="shared" si="107"/>
        <v/>
      </c>
      <c r="CT58" s="12" t="str">
        <f t="shared" si="107"/>
        <v/>
      </c>
      <c r="CU58" s="12" t="str">
        <f t="shared" si="107"/>
        <v/>
      </c>
      <c r="CV58" s="12" t="str">
        <f t="shared" si="107"/>
        <v/>
      </c>
      <c r="CW58" s="12" t="str">
        <f t="shared" si="107"/>
        <v/>
      </c>
      <c r="CX58" s="12" t="str">
        <f t="shared" si="107"/>
        <v/>
      </c>
      <c r="CY58" s="12" t="str">
        <f t="shared" si="107"/>
        <v/>
      </c>
      <c r="CZ58" s="12" t="str">
        <f t="shared" si="107"/>
        <v/>
      </c>
      <c r="DA58" s="12" t="str">
        <f t="shared" si="107"/>
        <v/>
      </c>
      <c r="DB58" s="12" t="str">
        <f t="shared" si="107"/>
        <v/>
      </c>
      <c r="DC58" s="12" t="str">
        <f t="shared" si="107"/>
        <v/>
      </c>
      <c r="DD58" s="12" t="str">
        <f t="shared" si="107"/>
        <v/>
      </c>
      <c r="DE58" s="12" t="str">
        <f t="shared" si="107"/>
        <v/>
      </c>
      <c r="DF58" s="12" t="str">
        <f t="shared" si="107"/>
        <v/>
      </c>
      <c r="DG58" s="12" t="str">
        <f t="shared" si="113"/>
        <v/>
      </c>
      <c r="DH58" s="12" t="str">
        <f t="shared" si="113"/>
        <v/>
      </c>
      <c r="DI58" s="12" t="str">
        <f t="shared" si="113"/>
        <v/>
      </c>
      <c r="DJ58" s="12" t="str">
        <f t="shared" si="113"/>
        <v/>
      </c>
      <c r="DK58" s="12" t="str">
        <f t="shared" si="113"/>
        <v/>
      </c>
      <c r="DL58" s="12" t="str">
        <f t="shared" si="113"/>
        <v/>
      </c>
      <c r="DM58" s="12" t="str">
        <f t="shared" si="113"/>
        <v/>
      </c>
      <c r="DN58" s="12" t="str">
        <f t="shared" si="113"/>
        <v/>
      </c>
      <c r="DO58" s="12" t="str">
        <f t="shared" si="113"/>
        <v/>
      </c>
      <c r="DP58" s="12" t="str">
        <f t="shared" si="113"/>
        <v/>
      </c>
      <c r="DQ58" s="12" t="str">
        <f t="shared" si="113"/>
        <v/>
      </c>
      <c r="DR58" s="12" t="str">
        <f t="shared" si="113"/>
        <v/>
      </c>
      <c r="DS58" s="12" t="str">
        <f t="shared" si="113"/>
        <v/>
      </c>
      <c r="DT58" s="12" t="str">
        <f t="shared" si="113"/>
        <v/>
      </c>
      <c r="DU58" s="12" t="str">
        <f t="shared" si="113"/>
        <v/>
      </c>
      <c r="DV58" s="12" t="str">
        <f t="shared" si="113"/>
        <v/>
      </c>
      <c r="DW58" s="12" t="str">
        <f t="shared" si="113"/>
        <v/>
      </c>
      <c r="DX58" s="12" t="str">
        <f t="shared" si="113"/>
        <v/>
      </c>
      <c r="DY58" s="12" t="str">
        <f t="shared" si="113"/>
        <v/>
      </c>
      <c r="DZ58" s="12" t="str">
        <f t="shared" si="113"/>
        <v/>
      </c>
      <c r="EA58" s="12" t="str">
        <f t="shared" si="113"/>
        <v/>
      </c>
      <c r="EB58" s="12" t="str">
        <f t="shared" si="113"/>
        <v/>
      </c>
      <c r="EC58" s="12" t="str">
        <f t="shared" si="113"/>
        <v/>
      </c>
      <c r="ED58" s="12" t="str">
        <f t="shared" si="112"/>
        <v/>
      </c>
      <c r="EE58" s="12" t="str">
        <f t="shared" si="112"/>
        <v/>
      </c>
      <c r="EF58" s="12" t="str">
        <f t="shared" si="112"/>
        <v/>
      </c>
      <c r="EG58" s="12" t="str">
        <f t="shared" si="112"/>
        <v/>
      </c>
      <c r="EH58" s="12" t="str">
        <f t="shared" si="112"/>
        <v/>
      </c>
      <c r="EI58" s="12" t="str">
        <f t="shared" si="112"/>
        <v/>
      </c>
      <c r="EJ58" s="12" t="str">
        <f t="shared" si="112"/>
        <v/>
      </c>
      <c r="EK58" s="12" t="str">
        <f t="shared" si="112"/>
        <v/>
      </c>
      <c r="EL58" s="12" t="str">
        <f t="shared" si="112"/>
        <v/>
      </c>
      <c r="EM58" s="12" t="str">
        <f t="shared" si="112"/>
        <v/>
      </c>
      <c r="EN58" s="12" t="str">
        <f t="shared" si="112"/>
        <v/>
      </c>
      <c r="EO58" s="12" t="str">
        <f t="shared" si="112"/>
        <v/>
      </c>
      <c r="EP58" s="12" t="str">
        <f t="shared" si="109"/>
        <v/>
      </c>
      <c r="EQ58" s="12" t="str">
        <f t="shared" si="109"/>
        <v/>
      </c>
      <c r="ER58" s="12" t="str">
        <f t="shared" si="109"/>
        <v/>
      </c>
      <c r="ES58" s="12" t="str">
        <f t="shared" si="109"/>
        <v/>
      </c>
      <c r="ET58" s="12" t="str">
        <f t="shared" si="109"/>
        <v/>
      </c>
      <c r="EU58" s="12" t="str">
        <f t="shared" si="109"/>
        <v/>
      </c>
    </row>
    <row r="59" spans="1:151" ht="18" customHeight="1" x14ac:dyDescent="0.2">
      <c r="A59" s="7" t="str">
        <f t="shared" si="110"/>
        <v>U20W Shot</v>
      </c>
      <c r="B59" s="150" t="str">
        <f>'U13-U17-U20 Champs Timescale'!B45</f>
        <v>F13</v>
      </c>
      <c r="C59" s="142">
        <f>'U13-U17-U20 Champs Timescale'!C45</f>
        <v>0.59722222222222221</v>
      </c>
      <c r="D59" s="143">
        <f>'U13-U17-U20 Champs Timescale'!D45</f>
        <v>1.7361111111111112E-2</v>
      </c>
      <c r="E59" s="144">
        <f>'U13-U17-U20 Champs Timescale'!E45</f>
        <v>0.61805555555555547</v>
      </c>
      <c r="F59" s="145">
        <f>'U13-U17-U20 Champs Timescale'!F45</f>
        <v>0.63541666666666663</v>
      </c>
      <c r="G59" s="196">
        <f>'U13-U17-U20 Champs Timescale'!G45</f>
        <v>0.65972222222222221</v>
      </c>
      <c r="H59" s="153" t="str">
        <f>'U13-U17-U20 Champs Timescale'!K45</f>
        <v>Shot</v>
      </c>
      <c r="I59" s="142" t="s">
        <v>1</v>
      </c>
      <c r="J59" s="150" t="str">
        <f>'U13-U17-U20 Champs Timescale'!H45</f>
        <v>U20W</v>
      </c>
      <c r="K59" s="147">
        <f>'U13-U17-U20 Champs Timescale'!I45</f>
        <v>1</v>
      </c>
      <c r="L59" s="148">
        <f>'U13-U17-U20 Champs Timescale'!J45</f>
        <v>6</v>
      </c>
      <c r="M59" s="408">
        <f>'U13-U17-U20 Champs Timescale'!O45</f>
        <v>2</v>
      </c>
      <c r="N59" s="191">
        <f>'U13-U17-U20 Champs Timescale'!P45</f>
        <v>1.2500000000000001E-2</v>
      </c>
      <c r="O59" s="146">
        <f>'U13-U17-U20 Champs Timescale'!Q45</f>
        <v>0.63888888888888884</v>
      </c>
      <c r="P59" s="283">
        <f>'U13-U17-U20 Champs Timescale'!R45</f>
        <v>2.8125000000000001E-2</v>
      </c>
      <c r="Q59" s="194">
        <f t="shared" si="111"/>
        <v>0.68784722222222217</v>
      </c>
      <c r="R59" s="409">
        <f>'U13-U17-U20 Champs Timescale'!U45</f>
        <v>5</v>
      </c>
      <c r="S59" s="54">
        <v>1</v>
      </c>
      <c r="T59" s="684" t="s">
        <v>93</v>
      </c>
      <c r="U59" s="685"/>
      <c r="V59" s="685"/>
      <c r="W59" s="685"/>
      <c r="X59" s="685"/>
      <c r="Y59" s="686"/>
      <c r="Z59" s="41" t="str">
        <f t="shared" si="100"/>
        <v/>
      </c>
      <c r="AA59" s="12" t="str">
        <f t="shared" si="100"/>
        <v/>
      </c>
      <c r="AB59" s="12" t="str">
        <f t="shared" si="100"/>
        <v/>
      </c>
      <c r="AC59" s="12" t="str">
        <f t="shared" si="100"/>
        <v/>
      </c>
      <c r="AD59" s="12" t="str">
        <f t="shared" si="100"/>
        <v/>
      </c>
      <c r="AE59" s="12" t="str">
        <f t="shared" si="100"/>
        <v/>
      </c>
      <c r="AF59" s="12" t="str">
        <f t="shared" si="100"/>
        <v/>
      </c>
      <c r="AG59" s="12" t="str">
        <f t="shared" si="100"/>
        <v/>
      </c>
      <c r="AH59" s="12" t="str">
        <f t="shared" si="100"/>
        <v/>
      </c>
      <c r="AI59" s="12" t="str">
        <f t="shared" si="100"/>
        <v/>
      </c>
      <c r="AJ59" s="12" t="str">
        <f t="shared" si="101"/>
        <v/>
      </c>
      <c r="AK59" s="12" t="str">
        <f t="shared" si="101"/>
        <v/>
      </c>
      <c r="AL59" s="12" t="str">
        <f t="shared" si="101"/>
        <v/>
      </c>
      <c r="AM59" s="12" t="str">
        <f t="shared" si="101"/>
        <v/>
      </c>
      <c r="AN59" s="12" t="str">
        <f t="shared" si="101"/>
        <v/>
      </c>
      <c r="AO59" s="12" t="str">
        <f t="shared" si="101"/>
        <v/>
      </c>
      <c r="AP59" s="12" t="str">
        <f t="shared" si="101"/>
        <v/>
      </c>
      <c r="AQ59" s="12" t="str">
        <f t="shared" si="101"/>
        <v/>
      </c>
      <c r="AR59" s="12" t="str">
        <f t="shared" si="101"/>
        <v/>
      </c>
      <c r="AS59" s="12" t="str">
        <f t="shared" si="101"/>
        <v/>
      </c>
      <c r="AT59" s="12" t="str">
        <f t="shared" si="102"/>
        <v/>
      </c>
      <c r="AU59" s="12" t="str">
        <f t="shared" si="102"/>
        <v/>
      </c>
      <c r="AV59" s="12" t="str">
        <f t="shared" si="102"/>
        <v/>
      </c>
      <c r="AW59" s="12" t="str">
        <f t="shared" si="102"/>
        <v/>
      </c>
      <c r="AX59" s="12" t="str">
        <f t="shared" si="102"/>
        <v/>
      </c>
      <c r="AY59" s="12" t="str">
        <f t="shared" si="102"/>
        <v/>
      </c>
      <c r="AZ59" s="12" t="str">
        <f t="shared" si="102"/>
        <v/>
      </c>
      <c r="BA59" s="12" t="str">
        <f t="shared" si="102"/>
        <v/>
      </c>
      <c r="BB59" s="12" t="str">
        <f t="shared" si="102"/>
        <v/>
      </c>
      <c r="BC59" s="12" t="str">
        <f t="shared" si="102"/>
        <v/>
      </c>
      <c r="BD59" s="12" t="str">
        <f t="shared" si="103"/>
        <v/>
      </c>
      <c r="BE59" s="12" t="str">
        <f t="shared" si="103"/>
        <v/>
      </c>
      <c r="BF59" s="12" t="str">
        <f t="shared" si="103"/>
        <v/>
      </c>
      <c r="BG59" s="12" t="str">
        <f t="shared" si="103"/>
        <v/>
      </c>
      <c r="BH59" s="12" t="str">
        <f t="shared" si="103"/>
        <v/>
      </c>
      <c r="BI59" s="12" t="str">
        <f t="shared" si="103"/>
        <v/>
      </c>
      <c r="BJ59" s="12" t="str">
        <f t="shared" si="103"/>
        <v/>
      </c>
      <c r="BK59" s="12" t="str">
        <f t="shared" si="103"/>
        <v/>
      </c>
      <c r="BL59" s="12" t="str">
        <f t="shared" si="103"/>
        <v/>
      </c>
      <c r="BM59" s="12" t="str">
        <f t="shared" si="103"/>
        <v/>
      </c>
      <c r="BN59" s="12" t="str">
        <f t="shared" si="104"/>
        <v/>
      </c>
      <c r="BO59" s="12" t="str">
        <f t="shared" si="104"/>
        <v/>
      </c>
      <c r="BP59" s="12" t="str">
        <f t="shared" si="104"/>
        <v/>
      </c>
      <c r="BQ59" s="12" t="str">
        <f t="shared" si="104"/>
        <v/>
      </c>
      <c r="BR59" s="12" t="str">
        <f t="shared" si="104"/>
        <v/>
      </c>
      <c r="BS59" s="12" t="str">
        <f t="shared" si="104"/>
        <v/>
      </c>
      <c r="BT59" s="12" t="str">
        <f t="shared" si="104"/>
        <v/>
      </c>
      <c r="BU59" s="12" t="str">
        <f t="shared" si="104"/>
        <v/>
      </c>
      <c r="BV59" s="12" t="str">
        <f t="shared" si="104"/>
        <v/>
      </c>
      <c r="BW59" s="12" t="str">
        <f t="shared" si="104"/>
        <v/>
      </c>
      <c r="BX59" s="12" t="str">
        <f t="shared" si="105"/>
        <v/>
      </c>
      <c r="BY59" s="12" t="str">
        <f t="shared" si="105"/>
        <v/>
      </c>
      <c r="BZ59" s="12" t="str">
        <f t="shared" si="105"/>
        <v/>
      </c>
      <c r="CA59" s="12" t="str">
        <f t="shared" si="105"/>
        <v/>
      </c>
      <c r="CB59" s="12" t="str">
        <f t="shared" si="105"/>
        <v/>
      </c>
      <c r="CC59" s="12" t="str">
        <f t="shared" si="105"/>
        <v/>
      </c>
      <c r="CD59" s="12" t="str">
        <f t="shared" si="105"/>
        <v/>
      </c>
      <c r="CE59" s="12" t="str">
        <f t="shared" si="105"/>
        <v/>
      </c>
      <c r="CF59" s="12">
        <f t="shared" si="105"/>
        <v>5</v>
      </c>
      <c r="CG59" s="12">
        <f t="shared" si="105"/>
        <v>5</v>
      </c>
      <c r="CH59" s="12">
        <f t="shared" si="106"/>
        <v>5</v>
      </c>
      <c r="CI59" s="12">
        <f t="shared" si="106"/>
        <v>5</v>
      </c>
      <c r="CJ59" s="12">
        <f t="shared" si="106"/>
        <v>5</v>
      </c>
      <c r="CK59" s="12">
        <f t="shared" si="106"/>
        <v>5</v>
      </c>
      <c r="CL59" s="12">
        <f t="shared" si="106"/>
        <v>5</v>
      </c>
      <c r="CM59" s="12">
        <f t="shared" si="106"/>
        <v>5</v>
      </c>
      <c r="CN59" s="12">
        <f t="shared" si="106"/>
        <v>5</v>
      </c>
      <c r="CO59" s="12">
        <f t="shared" si="106"/>
        <v>5</v>
      </c>
      <c r="CP59" s="12">
        <f t="shared" si="106"/>
        <v>5</v>
      </c>
      <c r="CQ59" s="12">
        <f t="shared" si="106"/>
        <v>5</v>
      </c>
      <c r="CR59" s="12">
        <f t="shared" si="107"/>
        <v>5</v>
      </c>
      <c r="CS59" s="12">
        <f t="shared" si="107"/>
        <v>5</v>
      </c>
      <c r="CT59" s="12" t="str">
        <f t="shared" si="107"/>
        <v/>
      </c>
      <c r="CU59" s="12" t="str">
        <f t="shared" si="107"/>
        <v/>
      </c>
      <c r="CV59" s="12" t="str">
        <f t="shared" si="107"/>
        <v/>
      </c>
      <c r="CW59" s="12" t="str">
        <f t="shared" si="107"/>
        <v/>
      </c>
      <c r="CX59" s="12" t="str">
        <f t="shared" si="107"/>
        <v/>
      </c>
      <c r="CY59" s="12" t="str">
        <f t="shared" si="107"/>
        <v/>
      </c>
      <c r="CZ59" s="12" t="str">
        <f t="shared" si="107"/>
        <v/>
      </c>
      <c r="DA59" s="12" t="str">
        <f t="shared" si="107"/>
        <v/>
      </c>
      <c r="DB59" s="12" t="str">
        <f t="shared" si="107"/>
        <v/>
      </c>
      <c r="DC59" s="12" t="str">
        <f t="shared" si="107"/>
        <v/>
      </c>
      <c r="DD59" s="12" t="str">
        <f t="shared" si="107"/>
        <v/>
      </c>
      <c r="DE59" s="12" t="str">
        <f t="shared" si="107"/>
        <v/>
      </c>
      <c r="DF59" s="12" t="str">
        <f t="shared" si="107"/>
        <v/>
      </c>
      <c r="DG59" s="12" t="str">
        <f t="shared" si="113"/>
        <v/>
      </c>
      <c r="DH59" s="12" t="str">
        <f t="shared" si="113"/>
        <v/>
      </c>
      <c r="DI59" s="12" t="str">
        <f t="shared" si="113"/>
        <v/>
      </c>
      <c r="DJ59" s="12" t="str">
        <f t="shared" si="113"/>
        <v/>
      </c>
      <c r="DK59" s="12" t="str">
        <f t="shared" si="113"/>
        <v/>
      </c>
      <c r="DL59" s="12" t="str">
        <f t="shared" si="113"/>
        <v/>
      </c>
      <c r="DM59" s="12" t="str">
        <f t="shared" si="113"/>
        <v/>
      </c>
      <c r="DN59" s="12" t="str">
        <f t="shared" si="113"/>
        <v/>
      </c>
      <c r="DO59" s="12" t="str">
        <f t="shared" si="113"/>
        <v/>
      </c>
      <c r="DP59" s="12" t="str">
        <f t="shared" si="113"/>
        <v/>
      </c>
      <c r="DQ59" s="12" t="str">
        <f t="shared" si="113"/>
        <v/>
      </c>
      <c r="DR59" s="12" t="str">
        <f t="shared" si="113"/>
        <v/>
      </c>
      <c r="DS59" s="12" t="str">
        <f t="shared" si="113"/>
        <v/>
      </c>
      <c r="DT59" s="12" t="str">
        <f t="shared" si="113"/>
        <v/>
      </c>
      <c r="DU59" s="12" t="str">
        <f t="shared" si="113"/>
        <v/>
      </c>
      <c r="DV59" s="12" t="str">
        <f t="shared" si="113"/>
        <v/>
      </c>
      <c r="DW59" s="12" t="str">
        <f t="shared" si="113"/>
        <v/>
      </c>
      <c r="DX59" s="12" t="str">
        <f t="shared" si="113"/>
        <v/>
      </c>
      <c r="DY59" s="12" t="str">
        <f t="shared" si="113"/>
        <v/>
      </c>
      <c r="DZ59" s="12" t="str">
        <f t="shared" si="113"/>
        <v/>
      </c>
      <c r="EA59" s="12" t="str">
        <f t="shared" si="113"/>
        <v/>
      </c>
      <c r="EB59" s="12" t="str">
        <f t="shared" si="113"/>
        <v/>
      </c>
      <c r="EC59" s="12" t="str">
        <f t="shared" si="113"/>
        <v/>
      </c>
      <c r="ED59" s="12" t="str">
        <f t="shared" si="112"/>
        <v/>
      </c>
      <c r="EE59" s="12" t="str">
        <f t="shared" si="112"/>
        <v/>
      </c>
      <c r="EF59" s="12" t="str">
        <f t="shared" si="112"/>
        <v/>
      </c>
      <c r="EG59" s="12" t="str">
        <f t="shared" si="112"/>
        <v/>
      </c>
      <c r="EH59" s="12" t="str">
        <f t="shared" si="112"/>
        <v/>
      </c>
      <c r="EI59" s="12" t="str">
        <f t="shared" si="112"/>
        <v/>
      </c>
      <c r="EJ59" s="12" t="str">
        <f t="shared" si="112"/>
        <v/>
      </c>
      <c r="EK59" s="12" t="str">
        <f t="shared" si="112"/>
        <v/>
      </c>
      <c r="EL59" s="12" t="str">
        <f t="shared" si="112"/>
        <v/>
      </c>
      <c r="EM59" s="12" t="str">
        <f t="shared" si="112"/>
        <v/>
      </c>
      <c r="EN59" s="12" t="str">
        <f t="shared" si="112"/>
        <v/>
      </c>
      <c r="EO59" s="12" t="str">
        <f t="shared" si="112"/>
        <v/>
      </c>
      <c r="EP59" s="12" t="str">
        <f t="shared" si="109"/>
        <v/>
      </c>
      <c r="EQ59" s="12" t="str">
        <f t="shared" si="109"/>
        <v/>
      </c>
      <c r="ER59" s="12" t="str">
        <f t="shared" si="109"/>
        <v/>
      </c>
      <c r="ES59" s="12" t="str">
        <f t="shared" si="109"/>
        <v/>
      </c>
      <c r="ET59" s="12" t="str">
        <f t="shared" si="109"/>
        <v/>
      </c>
      <c r="EU59" s="12" t="str">
        <f t="shared" si="109"/>
        <v/>
      </c>
    </row>
    <row r="60" spans="1:151" ht="16" customHeight="1" x14ac:dyDescent="0.2">
      <c r="A60" s="7" t="str">
        <f t="shared" si="110"/>
        <v>U17W Shot</v>
      </c>
      <c r="B60" s="150" t="str">
        <f>'U13-U17-U20 Champs Timescale'!B46</f>
        <v>F14</v>
      </c>
      <c r="C60" s="142">
        <f>'U13-U17-U20 Champs Timescale'!C46</f>
        <v>0.59722222222222221</v>
      </c>
      <c r="D60" s="143">
        <f>'U13-U17-U20 Champs Timescale'!D46</f>
        <v>1.7361111111111112E-2</v>
      </c>
      <c r="E60" s="144">
        <f>'U13-U17-U20 Champs Timescale'!E46</f>
        <v>0.61805555555555547</v>
      </c>
      <c r="F60" s="145">
        <f>'U13-U17-U20 Champs Timescale'!F46</f>
        <v>0.63541666666666663</v>
      </c>
      <c r="G60" s="196">
        <f>'U13-U17-U20 Champs Timescale'!G46</f>
        <v>0.65972222222222221</v>
      </c>
      <c r="H60" s="153" t="str">
        <f>'U13-U17-U20 Champs Timescale'!K46</f>
        <v>Shot</v>
      </c>
      <c r="I60" s="142" t="s">
        <v>1</v>
      </c>
      <c r="J60" s="150" t="str">
        <f>'U13-U17-U20 Champs Timescale'!H46</f>
        <v>U17W</v>
      </c>
      <c r="K60" s="147">
        <f>'U13-U17-U20 Champs Timescale'!I46</f>
        <v>8</v>
      </c>
      <c r="L60" s="148">
        <f>'U13-U17-U20 Champs Timescale'!J46</f>
        <v>6</v>
      </c>
      <c r="M60" s="408">
        <f>'U13-U17-U20 Champs Timescale'!O46</f>
        <v>16</v>
      </c>
      <c r="N60" s="191">
        <f>'U13-U17-U20 Champs Timescale'!P46</f>
        <v>0</v>
      </c>
      <c r="O60" s="146">
        <f>'U13-U17-U20 Champs Timescale'!Q46</f>
        <v>0.63888888888888884</v>
      </c>
      <c r="P60" s="283">
        <f>'U13-U17-U20 Champs Timescale'!R46</f>
        <v>0</v>
      </c>
      <c r="Q60" s="194">
        <f t="shared" si="111"/>
        <v>0.65972222222222221</v>
      </c>
      <c r="R60" s="409">
        <f>'U13-U17-U20 Champs Timescale'!U46</f>
        <v>0</v>
      </c>
      <c r="S60" s="54">
        <v>1</v>
      </c>
      <c r="T60" s="684" t="s">
        <v>93</v>
      </c>
      <c r="U60" s="685"/>
      <c r="V60" s="685"/>
      <c r="W60" s="685"/>
      <c r="X60" s="685"/>
      <c r="Y60" s="686"/>
      <c r="Z60" s="41" t="str">
        <f t="shared" si="100"/>
        <v/>
      </c>
      <c r="AA60" s="12" t="str">
        <f t="shared" si="100"/>
        <v/>
      </c>
      <c r="AB60" s="12" t="str">
        <f t="shared" si="100"/>
        <v/>
      </c>
      <c r="AC60" s="12" t="str">
        <f t="shared" si="100"/>
        <v/>
      </c>
      <c r="AD60" s="12" t="str">
        <f t="shared" si="100"/>
        <v/>
      </c>
      <c r="AE60" s="12" t="str">
        <f t="shared" si="100"/>
        <v/>
      </c>
      <c r="AF60" s="12" t="str">
        <f t="shared" si="100"/>
        <v/>
      </c>
      <c r="AG60" s="12" t="str">
        <f t="shared" si="100"/>
        <v/>
      </c>
      <c r="AH60" s="12" t="str">
        <f t="shared" si="100"/>
        <v/>
      </c>
      <c r="AI60" s="12" t="str">
        <f t="shared" si="100"/>
        <v/>
      </c>
      <c r="AJ60" s="12" t="str">
        <f t="shared" si="101"/>
        <v/>
      </c>
      <c r="AK60" s="12" t="str">
        <f t="shared" si="101"/>
        <v/>
      </c>
      <c r="AL60" s="12" t="str">
        <f t="shared" si="101"/>
        <v/>
      </c>
      <c r="AM60" s="12" t="str">
        <f t="shared" si="101"/>
        <v/>
      </c>
      <c r="AN60" s="12" t="str">
        <f t="shared" si="101"/>
        <v/>
      </c>
      <c r="AO60" s="12" t="str">
        <f t="shared" si="101"/>
        <v/>
      </c>
      <c r="AP60" s="12" t="str">
        <f t="shared" si="101"/>
        <v/>
      </c>
      <c r="AQ60" s="12" t="str">
        <f t="shared" si="101"/>
        <v/>
      </c>
      <c r="AR60" s="12" t="str">
        <f t="shared" si="101"/>
        <v/>
      </c>
      <c r="AS60" s="12" t="str">
        <f t="shared" si="101"/>
        <v/>
      </c>
      <c r="AT60" s="12" t="str">
        <f t="shared" si="102"/>
        <v/>
      </c>
      <c r="AU60" s="12" t="str">
        <f t="shared" si="102"/>
        <v/>
      </c>
      <c r="AV60" s="12" t="str">
        <f t="shared" si="102"/>
        <v/>
      </c>
      <c r="AW60" s="12" t="str">
        <f t="shared" si="102"/>
        <v/>
      </c>
      <c r="AX60" s="12" t="str">
        <f t="shared" si="102"/>
        <v/>
      </c>
      <c r="AY60" s="12" t="str">
        <f t="shared" si="102"/>
        <v/>
      </c>
      <c r="AZ60" s="12" t="str">
        <f t="shared" si="102"/>
        <v/>
      </c>
      <c r="BA60" s="12" t="str">
        <f t="shared" si="102"/>
        <v/>
      </c>
      <c r="BB60" s="12" t="str">
        <f t="shared" si="102"/>
        <v/>
      </c>
      <c r="BC60" s="12" t="str">
        <f t="shared" si="102"/>
        <v/>
      </c>
      <c r="BD60" s="12" t="str">
        <f t="shared" si="103"/>
        <v/>
      </c>
      <c r="BE60" s="12" t="str">
        <f t="shared" si="103"/>
        <v/>
      </c>
      <c r="BF60" s="12" t="str">
        <f t="shared" si="103"/>
        <v/>
      </c>
      <c r="BG60" s="12" t="str">
        <f t="shared" si="103"/>
        <v/>
      </c>
      <c r="BH60" s="12" t="str">
        <f t="shared" si="103"/>
        <v/>
      </c>
      <c r="BI60" s="12" t="str">
        <f t="shared" si="103"/>
        <v/>
      </c>
      <c r="BJ60" s="12" t="str">
        <f t="shared" si="103"/>
        <v/>
      </c>
      <c r="BK60" s="12" t="str">
        <f t="shared" si="103"/>
        <v/>
      </c>
      <c r="BL60" s="12" t="str">
        <f t="shared" si="103"/>
        <v/>
      </c>
      <c r="BM60" s="12" t="str">
        <f t="shared" si="103"/>
        <v/>
      </c>
      <c r="BN60" s="12" t="str">
        <f t="shared" si="104"/>
        <v/>
      </c>
      <c r="BO60" s="12" t="str">
        <f t="shared" si="104"/>
        <v/>
      </c>
      <c r="BP60" s="12" t="str">
        <f t="shared" si="104"/>
        <v/>
      </c>
      <c r="BQ60" s="12" t="str">
        <f t="shared" si="104"/>
        <v/>
      </c>
      <c r="BR60" s="12" t="str">
        <f t="shared" si="104"/>
        <v/>
      </c>
      <c r="BS60" s="12" t="str">
        <f t="shared" si="104"/>
        <v/>
      </c>
      <c r="BT60" s="12" t="str">
        <f t="shared" si="104"/>
        <v/>
      </c>
      <c r="BU60" s="12" t="str">
        <f t="shared" si="104"/>
        <v/>
      </c>
      <c r="BV60" s="12" t="str">
        <f t="shared" si="104"/>
        <v/>
      </c>
      <c r="BW60" s="12" t="str">
        <f t="shared" si="104"/>
        <v/>
      </c>
      <c r="BX60" s="12" t="str">
        <f t="shared" si="105"/>
        <v/>
      </c>
      <c r="BY60" s="12" t="str">
        <f t="shared" si="105"/>
        <v/>
      </c>
      <c r="BZ60" s="12" t="str">
        <f t="shared" si="105"/>
        <v/>
      </c>
      <c r="CA60" s="12" t="str">
        <f t="shared" si="105"/>
        <v/>
      </c>
      <c r="CB60" s="12" t="str">
        <f t="shared" si="105"/>
        <v/>
      </c>
      <c r="CC60" s="12" t="str">
        <f t="shared" si="105"/>
        <v/>
      </c>
      <c r="CD60" s="12" t="str">
        <f t="shared" si="105"/>
        <v/>
      </c>
      <c r="CE60" s="12" t="str">
        <f t="shared" si="105"/>
        <v/>
      </c>
      <c r="CF60" s="12">
        <f t="shared" si="105"/>
        <v>0</v>
      </c>
      <c r="CG60" s="12">
        <f t="shared" si="105"/>
        <v>0</v>
      </c>
      <c r="CH60" s="12">
        <f t="shared" si="106"/>
        <v>0</v>
      </c>
      <c r="CI60" s="12">
        <f t="shared" si="106"/>
        <v>0</v>
      </c>
      <c r="CJ60" s="12">
        <f t="shared" si="106"/>
        <v>0</v>
      </c>
      <c r="CK60" s="12">
        <f t="shared" si="106"/>
        <v>0</v>
      </c>
      <c r="CL60" s="12" t="str">
        <f t="shared" si="106"/>
        <v/>
      </c>
      <c r="CM60" s="12" t="str">
        <f t="shared" si="106"/>
        <v/>
      </c>
      <c r="CN60" s="12" t="str">
        <f t="shared" si="106"/>
        <v/>
      </c>
      <c r="CO60" s="12" t="str">
        <f t="shared" si="106"/>
        <v/>
      </c>
      <c r="CP60" s="12" t="str">
        <f t="shared" si="106"/>
        <v/>
      </c>
      <c r="CQ60" s="12" t="str">
        <f t="shared" si="106"/>
        <v/>
      </c>
      <c r="CR60" s="12" t="str">
        <f t="shared" si="107"/>
        <v/>
      </c>
      <c r="CS60" s="12" t="str">
        <f t="shared" si="107"/>
        <v/>
      </c>
      <c r="CT60" s="12" t="str">
        <f t="shared" si="107"/>
        <v/>
      </c>
      <c r="CU60" s="12" t="str">
        <f t="shared" si="107"/>
        <v/>
      </c>
      <c r="CV60" s="12" t="str">
        <f t="shared" si="107"/>
        <v/>
      </c>
      <c r="CW60" s="12" t="str">
        <f t="shared" si="107"/>
        <v/>
      </c>
      <c r="CX60" s="12" t="str">
        <f t="shared" si="107"/>
        <v/>
      </c>
      <c r="CY60" s="12" t="str">
        <f t="shared" si="107"/>
        <v/>
      </c>
      <c r="CZ60" s="12" t="str">
        <f t="shared" si="107"/>
        <v/>
      </c>
      <c r="DA60" s="12" t="str">
        <f t="shared" si="107"/>
        <v/>
      </c>
      <c r="DB60" s="12" t="str">
        <f t="shared" si="107"/>
        <v/>
      </c>
      <c r="DC60" s="12" t="str">
        <f t="shared" si="107"/>
        <v/>
      </c>
      <c r="DD60" s="12" t="str">
        <f t="shared" si="107"/>
        <v/>
      </c>
      <c r="DE60" s="12" t="str">
        <f t="shared" si="107"/>
        <v/>
      </c>
      <c r="DF60" s="12" t="str">
        <f t="shared" si="107"/>
        <v/>
      </c>
      <c r="DG60" s="12" t="str">
        <f t="shared" si="113"/>
        <v/>
      </c>
      <c r="DH60" s="12" t="str">
        <f t="shared" si="113"/>
        <v/>
      </c>
      <c r="DI60" s="12" t="str">
        <f t="shared" si="113"/>
        <v/>
      </c>
      <c r="DJ60" s="12" t="str">
        <f t="shared" si="113"/>
        <v/>
      </c>
      <c r="DK60" s="12" t="str">
        <f t="shared" si="113"/>
        <v/>
      </c>
      <c r="DL60" s="12" t="str">
        <f t="shared" si="113"/>
        <v/>
      </c>
      <c r="DM60" s="12" t="str">
        <f t="shared" si="113"/>
        <v/>
      </c>
      <c r="DN60" s="12" t="str">
        <f t="shared" si="113"/>
        <v/>
      </c>
      <c r="DO60" s="12" t="str">
        <f t="shared" si="113"/>
        <v/>
      </c>
      <c r="DP60" s="12" t="str">
        <f t="shared" si="113"/>
        <v/>
      </c>
      <c r="DQ60" s="12" t="str">
        <f t="shared" si="113"/>
        <v/>
      </c>
      <c r="DR60" s="12" t="str">
        <f t="shared" si="113"/>
        <v/>
      </c>
      <c r="DS60" s="12" t="str">
        <f t="shared" si="113"/>
        <v/>
      </c>
      <c r="DT60" s="12" t="str">
        <f t="shared" si="113"/>
        <v/>
      </c>
      <c r="DU60" s="12" t="str">
        <f t="shared" si="113"/>
        <v/>
      </c>
      <c r="DV60" s="12" t="str">
        <f t="shared" si="113"/>
        <v/>
      </c>
      <c r="DW60" s="12" t="str">
        <f t="shared" si="113"/>
        <v/>
      </c>
      <c r="DX60" s="12" t="str">
        <f t="shared" si="113"/>
        <v/>
      </c>
      <c r="DY60" s="12" t="str">
        <f t="shared" si="113"/>
        <v/>
      </c>
      <c r="DZ60" s="12" t="str">
        <f t="shared" si="113"/>
        <v/>
      </c>
      <c r="EA60" s="12" t="str">
        <f t="shared" si="113"/>
        <v/>
      </c>
      <c r="EB60" s="12" t="str">
        <f t="shared" si="113"/>
        <v/>
      </c>
      <c r="EC60" s="12" t="str">
        <f t="shared" si="113"/>
        <v/>
      </c>
      <c r="ED60" s="12" t="str">
        <f t="shared" si="112"/>
        <v/>
      </c>
      <c r="EE60" s="12" t="str">
        <f t="shared" si="112"/>
        <v/>
      </c>
      <c r="EF60" s="12" t="str">
        <f t="shared" si="112"/>
        <v/>
      </c>
      <c r="EG60" s="12" t="str">
        <f t="shared" si="112"/>
        <v/>
      </c>
      <c r="EH60" s="12" t="str">
        <f t="shared" si="112"/>
        <v/>
      </c>
      <c r="EI60" s="12" t="str">
        <f t="shared" si="112"/>
        <v/>
      </c>
      <c r="EJ60" s="12" t="str">
        <f t="shared" si="112"/>
        <v/>
      </c>
      <c r="EK60" s="12" t="str">
        <f t="shared" si="112"/>
        <v/>
      </c>
      <c r="EL60" s="12" t="str">
        <f t="shared" si="112"/>
        <v/>
      </c>
      <c r="EM60" s="12" t="str">
        <f t="shared" si="112"/>
        <v/>
      </c>
      <c r="EN60" s="12" t="str">
        <f t="shared" si="112"/>
        <v/>
      </c>
      <c r="EO60" s="12" t="str">
        <f t="shared" si="112"/>
        <v/>
      </c>
      <c r="EP60" s="12" t="str">
        <f t="shared" si="109"/>
        <v/>
      </c>
      <c r="EQ60" s="12" t="str">
        <f t="shared" si="109"/>
        <v/>
      </c>
      <c r="ER60" s="12" t="str">
        <f t="shared" si="109"/>
        <v/>
      </c>
      <c r="ES60" s="12" t="str">
        <f t="shared" si="109"/>
        <v/>
      </c>
      <c r="ET60" s="12" t="str">
        <f t="shared" si="109"/>
        <v/>
      </c>
      <c r="EU60" s="12" t="str">
        <f t="shared" si="109"/>
        <v/>
      </c>
    </row>
    <row r="61" spans="1:151" ht="16" customHeight="1" x14ac:dyDescent="0.2">
      <c r="R61" s="15">
        <f>LARGE(Z61:CT61,1)</f>
        <v>29</v>
      </c>
      <c r="T61" s="112">
        <v>22</v>
      </c>
      <c r="U61" s="693" t="s">
        <v>111</v>
      </c>
      <c r="V61" s="693"/>
      <c r="W61" s="693"/>
      <c r="X61" s="693"/>
      <c r="Y61" s="694"/>
      <c r="Z61" s="29">
        <f>SUM(Z47:Z60)</f>
        <v>6</v>
      </c>
      <c r="AA61" s="30">
        <f t="shared" ref="AA61:BE61" si="114">SUM(AA47:AA60)</f>
        <v>6</v>
      </c>
      <c r="AB61" s="30">
        <f t="shared" si="114"/>
        <v>6</v>
      </c>
      <c r="AC61" s="30">
        <f t="shared" si="114"/>
        <v>6</v>
      </c>
      <c r="AD61" s="30">
        <f t="shared" si="114"/>
        <v>6</v>
      </c>
      <c r="AE61" s="30">
        <f t="shared" si="114"/>
        <v>6</v>
      </c>
      <c r="AF61" s="30">
        <f t="shared" si="114"/>
        <v>6</v>
      </c>
      <c r="AG61" s="30">
        <f t="shared" si="114"/>
        <v>6</v>
      </c>
      <c r="AH61" s="30">
        <f t="shared" si="114"/>
        <v>6</v>
      </c>
      <c r="AI61" s="30">
        <f t="shared" si="114"/>
        <v>6</v>
      </c>
      <c r="AJ61" s="30">
        <f t="shared" si="114"/>
        <v>6</v>
      </c>
      <c r="AK61" s="30">
        <f t="shared" si="114"/>
        <v>12</v>
      </c>
      <c r="AL61" s="30">
        <f t="shared" si="114"/>
        <v>17</v>
      </c>
      <c r="AM61" s="30">
        <f t="shared" si="114"/>
        <v>17</v>
      </c>
      <c r="AN61" s="30">
        <f t="shared" si="114"/>
        <v>17</v>
      </c>
      <c r="AO61" s="30">
        <f t="shared" si="114"/>
        <v>17</v>
      </c>
      <c r="AP61" s="30">
        <f t="shared" si="114"/>
        <v>17</v>
      </c>
      <c r="AQ61" s="30">
        <f t="shared" si="114"/>
        <v>17</v>
      </c>
      <c r="AR61" s="30">
        <f t="shared" si="114"/>
        <v>17</v>
      </c>
      <c r="AS61" s="30">
        <f t="shared" si="114"/>
        <v>17</v>
      </c>
      <c r="AT61" s="30">
        <f t="shared" si="114"/>
        <v>17</v>
      </c>
      <c r="AU61" s="30">
        <f t="shared" si="114"/>
        <v>17</v>
      </c>
      <c r="AV61" s="30">
        <f t="shared" si="114"/>
        <v>17</v>
      </c>
      <c r="AW61" s="30">
        <f t="shared" si="114"/>
        <v>12</v>
      </c>
      <c r="AX61" s="30">
        <f t="shared" si="114"/>
        <v>12</v>
      </c>
      <c r="AY61" s="30">
        <f t="shared" si="114"/>
        <v>9</v>
      </c>
      <c r="AZ61" s="30">
        <f t="shared" si="114"/>
        <v>9</v>
      </c>
      <c r="BA61" s="30">
        <f t="shared" si="114"/>
        <v>12</v>
      </c>
      <c r="BB61" s="30">
        <f t="shared" si="114"/>
        <v>12</v>
      </c>
      <c r="BC61" s="30">
        <f t="shared" si="114"/>
        <v>12</v>
      </c>
      <c r="BD61" s="30">
        <f t="shared" si="114"/>
        <v>9</v>
      </c>
      <c r="BE61" s="30">
        <f t="shared" si="114"/>
        <v>9</v>
      </c>
      <c r="BF61" s="30">
        <f t="shared" ref="BF61:CK61" si="115">SUM(BF47:BF60)</f>
        <v>9</v>
      </c>
      <c r="BG61" s="30">
        <f t="shared" si="115"/>
        <v>9</v>
      </c>
      <c r="BH61" s="30">
        <f t="shared" si="115"/>
        <v>9</v>
      </c>
      <c r="BI61" s="30">
        <f t="shared" si="115"/>
        <v>3</v>
      </c>
      <c r="BJ61" s="30">
        <f t="shared" si="115"/>
        <v>3</v>
      </c>
      <c r="BK61" s="30">
        <f t="shared" si="115"/>
        <v>3</v>
      </c>
      <c r="BL61" s="30">
        <f t="shared" si="115"/>
        <v>3</v>
      </c>
      <c r="BM61" s="30">
        <f t="shared" si="115"/>
        <v>3</v>
      </c>
      <c r="BN61" s="30">
        <f t="shared" si="115"/>
        <v>3</v>
      </c>
      <c r="BO61" s="30">
        <f t="shared" si="115"/>
        <v>3</v>
      </c>
      <c r="BP61" s="30">
        <f t="shared" si="115"/>
        <v>3</v>
      </c>
      <c r="BQ61" s="30">
        <f t="shared" si="115"/>
        <v>15</v>
      </c>
      <c r="BR61" s="30">
        <f t="shared" si="115"/>
        <v>15</v>
      </c>
      <c r="BS61" s="30">
        <f t="shared" si="115"/>
        <v>18</v>
      </c>
      <c r="BT61" s="30">
        <f t="shared" si="115"/>
        <v>18</v>
      </c>
      <c r="BU61" s="30">
        <f t="shared" si="115"/>
        <v>18</v>
      </c>
      <c r="BV61" s="30">
        <f t="shared" si="115"/>
        <v>15</v>
      </c>
      <c r="BW61" s="30">
        <f t="shared" si="115"/>
        <v>15</v>
      </c>
      <c r="BX61" s="30">
        <f t="shared" si="115"/>
        <v>15</v>
      </c>
      <c r="BY61" s="30">
        <f t="shared" si="115"/>
        <v>15</v>
      </c>
      <c r="BZ61" s="30">
        <f t="shared" si="115"/>
        <v>18</v>
      </c>
      <c r="CA61" s="30">
        <f t="shared" si="115"/>
        <v>18</v>
      </c>
      <c r="CB61" s="30">
        <f t="shared" si="115"/>
        <v>18</v>
      </c>
      <c r="CC61" s="30">
        <f t="shared" si="115"/>
        <v>18</v>
      </c>
      <c r="CD61" s="30">
        <f t="shared" si="115"/>
        <v>18</v>
      </c>
      <c r="CE61" s="30">
        <f t="shared" si="115"/>
        <v>18</v>
      </c>
      <c r="CF61" s="30">
        <f t="shared" si="115"/>
        <v>29</v>
      </c>
      <c r="CG61" s="30">
        <f t="shared" si="115"/>
        <v>23</v>
      </c>
      <c r="CH61" s="30">
        <f t="shared" si="115"/>
        <v>17</v>
      </c>
      <c r="CI61" s="30">
        <f t="shared" si="115"/>
        <v>17</v>
      </c>
      <c r="CJ61" s="30">
        <f t="shared" si="115"/>
        <v>17</v>
      </c>
      <c r="CK61" s="30">
        <f t="shared" si="115"/>
        <v>17</v>
      </c>
      <c r="CL61" s="30">
        <f t="shared" ref="CL61:DF61" si="116">SUM(CL47:CL60)</f>
        <v>17</v>
      </c>
      <c r="CM61" s="30">
        <f t="shared" si="116"/>
        <v>17</v>
      </c>
      <c r="CN61" s="30">
        <f t="shared" si="116"/>
        <v>17</v>
      </c>
      <c r="CO61" s="30">
        <f t="shared" si="116"/>
        <v>17</v>
      </c>
      <c r="CP61" s="30">
        <f t="shared" si="116"/>
        <v>14</v>
      </c>
      <c r="CQ61" s="30">
        <f t="shared" si="116"/>
        <v>14</v>
      </c>
      <c r="CR61" s="30">
        <f t="shared" si="116"/>
        <v>8</v>
      </c>
      <c r="CS61" s="30">
        <f t="shared" si="116"/>
        <v>8</v>
      </c>
      <c r="CT61" s="30">
        <f t="shared" si="116"/>
        <v>0</v>
      </c>
      <c r="CU61" s="30">
        <f t="shared" si="116"/>
        <v>0</v>
      </c>
      <c r="CV61" s="30">
        <f t="shared" si="116"/>
        <v>0</v>
      </c>
      <c r="CW61" s="30">
        <f t="shared" si="116"/>
        <v>0</v>
      </c>
      <c r="CX61" s="30">
        <f t="shared" si="116"/>
        <v>0</v>
      </c>
      <c r="CY61" s="30">
        <f t="shared" si="116"/>
        <v>0</v>
      </c>
      <c r="CZ61" s="30">
        <f t="shared" si="116"/>
        <v>0</v>
      </c>
      <c r="DA61" s="30">
        <f t="shared" si="116"/>
        <v>0</v>
      </c>
      <c r="DB61" s="30">
        <f t="shared" si="116"/>
        <v>0</v>
      </c>
      <c r="DC61" s="30">
        <f t="shared" si="116"/>
        <v>0</v>
      </c>
      <c r="DD61" s="30">
        <f t="shared" si="116"/>
        <v>0</v>
      </c>
      <c r="DE61" s="30">
        <f t="shared" si="116"/>
        <v>0</v>
      </c>
      <c r="DF61" s="30">
        <f t="shared" si="116"/>
        <v>0</v>
      </c>
      <c r="DG61" s="30">
        <f t="shared" ref="DG61:EI61" si="117">SUM(DG47:DG60)</f>
        <v>0</v>
      </c>
      <c r="DH61" s="30">
        <f t="shared" si="117"/>
        <v>0</v>
      </c>
      <c r="DI61" s="30">
        <f t="shared" si="117"/>
        <v>0</v>
      </c>
      <c r="DJ61" s="30">
        <f t="shared" si="117"/>
        <v>0</v>
      </c>
      <c r="DK61" s="30">
        <f t="shared" si="117"/>
        <v>0</v>
      </c>
      <c r="DL61" s="30">
        <f t="shared" si="117"/>
        <v>0</v>
      </c>
      <c r="DM61" s="30">
        <f t="shared" si="117"/>
        <v>0</v>
      </c>
      <c r="DN61" s="30">
        <f t="shared" si="117"/>
        <v>0</v>
      </c>
      <c r="DO61" s="30">
        <f t="shared" si="117"/>
        <v>0</v>
      </c>
      <c r="DP61" s="30">
        <f t="shared" si="117"/>
        <v>0</v>
      </c>
      <c r="DQ61" s="30">
        <f t="shared" si="117"/>
        <v>0</v>
      </c>
      <c r="DR61" s="30">
        <f t="shared" si="117"/>
        <v>0</v>
      </c>
      <c r="DS61" s="30">
        <f t="shared" si="117"/>
        <v>0</v>
      </c>
      <c r="DT61" s="30">
        <f t="shared" si="117"/>
        <v>0</v>
      </c>
      <c r="DU61" s="30">
        <f t="shared" si="117"/>
        <v>0</v>
      </c>
      <c r="DV61" s="30">
        <f t="shared" si="117"/>
        <v>0</v>
      </c>
      <c r="DW61" s="30">
        <f t="shared" si="117"/>
        <v>0</v>
      </c>
      <c r="DX61" s="30">
        <f t="shared" si="117"/>
        <v>0</v>
      </c>
      <c r="DY61" s="30">
        <f t="shared" si="117"/>
        <v>0</v>
      </c>
      <c r="DZ61" s="30">
        <f t="shared" si="117"/>
        <v>0</v>
      </c>
      <c r="EA61" s="30">
        <f t="shared" si="117"/>
        <v>0</v>
      </c>
      <c r="EB61" s="30">
        <f t="shared" si="117"/>
        <v>0</v>
      </c>
      <c r="EC61" s="30">
        <f t="shared" si="117"/>
        <v>0</v>
      </c>
      <c r="ED61" s="30">
        <f t="shared" si="117"/>
        <v>0</v>
      </c>
      <c r="EE61" s="30">
        <f t="shared" si="117"/>
        <v>0</v>
      </c>
      <c r="EF61" s="30">
        <f t="shared" si="117"/>
        <v>0</v>
      </c>
      <c r="EG61" s="30">
        <f t="shared" si="117"/>
        <v>0</v>
      </c>
      <c r="EH61" s="30">
        <f t="shared" si="117"/>
        <v>0</v>
      </c>
      <c r="EI61" s="30">
        <f t="shared" si="117"/>
        <v>0</v>
      </c>
      <c r="EJ61" s="30">
        <f t="shared" ref="EJ61" si="118">SUM(EJ47:EJ60)</f>
        <v>0</v>
      </c>
      <c r="EK61" s="30">
        <f t="shared" ref="EK61" si="119">SUM(EK47:EK60)</f>
        <v>0</v>
      </c>
      <c r="EL61" s="30">
        <f t="shared" ref="EL61" si="120">SUM(EL47:EL60)</f>
        <v>0</v>
      </c>
      <c r="EM61" s="30">
        <f t="shared" ref="EM61" si="121">SUM(EM47:EM60)</f>
        <v>0</v>
      </c>
      <c r="EN61" s="30">
        <f t="shared" ref="EN61" si="122">SUM(EN47:EN60)</f>
        <v>0</v>
      </c>
      <c r="EO61" s="30">
        <f t="shared" ref="EO61" si="123">SUM(EO47:EO60)</f>
        <v>0</v>
      </c>
      <c r="EP61" s="30">
        <f t="shared" ref="EP61" si="124">SUM(EP47:EP60)</f>
        <v>0</v>
      </c>
      <c r="EQ61" s="30">
        <f t="shared" ref="EQ61" si="125">SUM(EQ47:EQ60)</f>
        <v>0</v>
      </c>
      <c r="ER61" s="30">
        <f t="shared" ref="ER61" si="126">SUM(ER47:ER60)</f>
        <v>0</v>
      </c>
      <c r="ES61" s="30">
        <f t="shared" ref="ES61" si="127">SUM(ES47:ES60)</f>
        <v>0</v>
      </c>
      <c r="ET61" s="30">
        <f t="shared" ref="ET61:EU61" si="128">SUM(ET47:ET60)</f>
        <v>0</v>
      </c>
      <c r="EU61" s="30">
        <f t="shared" si="128"/>
        <v>0</v>
      </c>
    </row>
    <row r="62" spans="1:151" ht="16" customHeight="1" x14ac:dyDescent="0.2"/>
    <row r="63" spans="1:151" ht="19.5" customHeight="1" x14ac:dyDescent="0.2">
      <c r="A63" s="681" t="s">
        <v>130</v>
      </c>
      <c r="B63" s="700" t="s">
        <v>122</v>
      </c>
      <c r="C63" s="700" t="s">
        <v>117</v>
      </c>
      <c r="D63" s="701" t="s">
        <v>118</v>
      </c>
      <c r="E63" s="702" t="s">
        <v>119</v>
      </c>
      <c r="F63" s="703" t="s">
        <v>120</v>
      </c>
      <c r="G63" s="725" t="s">
        <v>105</v>
      </c>
      <c r="H63" s="705" t="s">
        <v>20</v>
      </c>
      <c r="I63" s="706" t="s">
        <v>60</v>
      </c>
      <c r="J63" s="705" t="s">
        <v>59</v>
      </c>
      <c r="K63" s="719" t="s">
        <v>123</v>
      </c>
      <c r="L63" s="721" t="s">
        <v>124</v>
      </c>
      <c r="M63" s="714" t="s">
        <v>126</v>
      </c>
      <c r="N63" s="715" t="s">
        <v>127</v>
      </c>
      <c r="O63" s="715" t="s">
        <v>128</v>
      </c>
      <c r="Q63" s="715" t="s">
        <v>129</v>
      </c>
      <c r="R63" s="732" t="str">
        <f>'FINAL TIMETABLE for indoor'!B32</f>
        <v>Sunday 6th February</v>
      </c>
      <c r="T63" s="713" t="s">
        <v>1714</v>
      </c>
      <c r="U63" s="713"/>
      <c r="V63" s="713"/>
      <c r="W63" s="713"/>
      <c r="X63" s="713"/>
      <c r="Y63" s="713"/>
      <c r="Z63" s="728">
        <f>Z113</f>
        <v>0.46875</v>
      </c>
      <c r="AA63" s="728">
        <f t="shared" ref="AA63:BF63" si="129">SUM(Z63+$N$110)</f>
        <v>0.47222222222222221</v>
      </c>
      <c r="AB63" s="728">
        <f t="shared" si="129"/>
        <v>0.47569444444444442</v>
      </c>
      <c r="AC63" s="728">
        <f t="shared" si="129"/>
        <v>0.47916666666666663</v>
      </c>
      <c r="AD63" s="728">
        <f t="shared" si="129"/>
        <v>0.48263888888888884</v>
      </c>
      <c r="AE63" s="728">
        <f t="shared" si="129"/>
        <v>0.48611111111111105</v>
      </c>
      <c r="AF63" s="728">
        <f t="shared" si="129"/>
        <v>0.48958333333333326</v>
      </c>
      <c r="AG63" s="728">
        <f t="shared" si="129"/>
        <v>0.49305555555555547</v>
      </c>
      <c r="AH63" s="728">
        <f t="shared" si="129"/>
        <v>0.49652777777777768</v>
      </c>
      <c r="AI63" s="728">
        <f t="shared" si="129"/>
        <v>0.49999999999999989</v>
      </c>
      <c r="AJ63" s="728">
        <f t="shared" si="129"/>
        <v>0.5034722222222221</v>
      </c>
      <c r="AK63" s="728">
        <f t="shared" si="129"/>
        <v>0.50694444444444431</v>
      </c>
      <c r="AL63" s="728">
        <f t="shared" si="129"/>
        <v>0.51041666666666652</v>
      </c>
      <c r="AM63" s="728">
        <f t="shared" si="129"/>
        <v>0.51388888888888873</v>
      </c>
      <c r="AN63" s="728">
        <f t="shared" si="129"/>
        <v>0.51736111111111094</v>
      </c>
      <c r="AO63" s="728">
        <f t="shared" si="129"/>
        <v>0.52083333333333315</v>
      </c>
      <c r="AP63" s="728">
        <f t="shared" si="129"/>
        <v>0.52430555555555536</v>
      </c>
      <c r="AQ63" s="728">
        <f t="shared" si="129"/>
        <v>0.52777777777777757</v>
      </c>
      <c r="AR63" s="728">
        <f t="shared" si="129"/>
        <v>0.53124999999999978</v>
      </c>
      <c r="AS63" s="728">
        <f t="shared" si="129"/>
        <v>0.53472222222222199</v>
      </c>
      <c r="AT63" s="728">
        <f t="shared" si="129"/>
        <v>0.5381944444444442</v>
      </c>
      <c r="AU63" s="728">
        <f t="shared" si="129"/>
        <v>0.54166666666666641</v>
      </c>
      <c r="AV63" s="728">
        <f t="shared" si="129"/>
        <v>0.54513888888888862</v>
      </c>
      <c r="AW63" s="728">
        <f t="shared" si="129"/>
        <v>0.54861111111111083</v>
      </c>
      <c r="AX63" s="728">
        <f t="shared" si="129"/>
        <v>0.55208333333333304</v>
      </c>
      <c r="AY63" s="728">
        <f t="shared" si="129"/>
        <v>0.55555555555555525</v>
      </c>
      <c r="AZ63" s="728">
        <f t="shared" si="129"/>
        <v>0.55902777777777746</v>
      </c>
      <c r="BA63" s="728">
        <f t="shared" si="129"/>
        <v>0.56249999999999967</v>
      </c>
      <c r="BB63" s="728">
        <f t="shared" si="129"/>
        <v>0.56597222222222188</v>
      </c>
      <c r="BC63" s="728">
        <f t="shared" si="129"/>
        <v>0.56944444444444409</v>
      </c>
      <c r="BD63" s="728">
        <f t="shared" si="129"/>
        <v>0.5729166666666663</v>
      </c>
      <c r="BE63" s="728">
        <f t="shared" si="129"/>
        <v>0.57638888888888851</v>
      </c>
      <c r="BF63" s="728">
        <f t="shared" si="129"/>
        <v>0.57986111111111072</v>
      </c>
      <c r="BG63" s="728">
        <f t="shared" ref="BG63:CL63" si="130">SUM(BF63+$N$110)</f>
        <v>0.58333333333333293</v>
      </c>
      <c r="BH63" s="728">
        <f t="shared" si="130"/>
        <v>0.58680555555555514</v>
      </c>
      <c r="BI63" s="728">
        <f t="shared" si="130"/>
        <v>0.59027777777777735</v>
      </c>
      <c r="BJ63" s="728">
        <f t="shared" si="130"/>
        <v>0.59374999999999956</v>
      </c>
      <c r="BK63" s="728">
        <f t="shared" si="130"/>
        <v>0.59722222222222177</v>
      </c>
      <c r="BL63" s="728">
        <f t="shared" si="130"/>
        <v>0.60069444444444398</v>
      </c>
      <c r="BM63" s="728">
        <f t="shared" si="130"/>
        <v>0.60416666666666619</v>
      </c>
      <c r="BN63" s="728">
        <f t="shared" si="130"/>
        <v>0.6076388888888884</v>
      </c>
      <c r="BO63" s="728">
        <f t="shared" si="130"/>
        <v>0.61111111111111061</v>
      </c>
      <c r="BP63" s="728">
        <f t="shared" si="130"/>
        <v>0.61458333333333282</v>
      </c>
      <c r="BQ63" s="728">
        <f t="shared" si="130"/>
        <v>0.61805555555555503</v>
      </c>
      <c r="BR63" s="728">
        <f t="shared" si="130"/>
        <v>0.62152777777777724</v>
      </c>
      <c r="BS63" s="728">
        <f t="shared" si="130"/>
        <v>0.62499999999999944</v>
      </c>
      <c r="BT63" s="728">
        <f t="shared" si="130"/>
        <v>0.62847222222222165</v>
      </c>
      <c r="BU63" s="728">
        <f t="shared" si="130"/>
        <v>0.63194444444444386</v>
      </c>
      <c r="BV63" s="728">
        <f t="shared" si="130"/>
        <v>0.63541666666666607</v>
      </c>
      <c r="BW63" s="728">
        <f t="shared" si="130"/>
        <v>0.63888888888888828</v>
      </c>
      <c r="BX63" s="728">
        <f t="shared" si="130"/>
        <v>0.64236111111111049</v>
      </c>
      <c r="BY63" s="728">
        <f t="shared" si="130"/>
        <v>0.6458333333333327</v>
      </c>
      <c r="BZ63" s="728">
        <f t="shared" si="130"/>
        <v>0.64930555555555491</v>
      </c>
      <c r="CA63" s="728">
        <f t="shared" si="130"/>
        <v>0.65277777777777712</v>
      </c>
      <c r="CB63" s="728">
        <f t="shared" si="130"/>
        <v>0.65624999999999933</v>
      </c>
      <c r="CC63" s="728">
        <f t="shared" si="130"/>
        <v>0.65972222222222154</v>
      </c>
      <c r="CD63" s="728">
        <f t="shared" si="130"/>
        <v>0.66319444444444375</v>
      </c>
      <c r="CE63" s="728">
        <f t="shared" si="130"/>
        <v>0.66666666666666596</v>
      </c>
      <c r="CF63" s="728">
        <f t="shared" si="130"/>
        <v>0.67013888888888817</v>
      </c>
      <c r="CG63" s="728">
        <f t="shared" si="130"/>
        <v>0.67361111111111038</v>
      </c>
      <c r="CH63" s="728">
        <f t="shared" si="130"/>
        <v>0.67708333333333259</v>
      </c>
      <c r="CI63" s="728">
        <f t="shared" si="130"/>
        <v>0.6805555555555548</v>
      </c>
      <c r="CJ63" s="728">
        <f t="shared" si="130"/>
        <v>0.68402777777777701</v>
      </c>
      <c r="CK63" s="728">
        <f t="shared" si="130"/>
        <v>0.68749999999999922</v>
      </c>
      <c r="CL63" s="728">
        <f t="shared" si="130"/>
        <v>0.69097222222222143</v>
      </c>
      <c r="CM63" s="728">
        <f t="shared" ref="CM63:DR63" si="131">SUM(CL63+$N$110)</f>
        <v>0.69444444444444364</v>
      </c>
      <c r="CN63" s="728">
        <f t="shared" si="131"/>
        <v>0.69791666666666585</v>
      </c>
      <c r="CO63" s="728">
        <f t="shared" si="131"/>
        <v>0.70138888888888806</v>
      </c>
      <c r="CP63" s="728">
        <f t="shared" si="131"/>
        <v>0.70486111111111027</v>
      </c>
      <c r="CQ63" s="728">
        <f t="shared" si="131"/>
        <v>0.70833333333333248</v>
      </c>
      <c r="CR63" s="728">
        <f t="shared" si="131"/>
        <v>0.71180555555555469</v>
      </c>
      <c r="CS63" s="728">
        <f t="shared" si="131"/>
        <v>0.7152777777777769</v>
      </c>
      <c r="CT63" s="728">
        <f t="shared" si="131"/>
        <v>0.71874999999999911</v>
      </c>
      <c r="CU63" s="728">
        <f t="shared" si="131"/>
        <v>0.72222222222222132</v>
      </c>
      <c r="CV63" s="728">
        <f t="shared" si="131"/>
        <v>0.72569444444444353</v>
      </c>
      <c r="CW63" s="728">
        <f t="shared" si="131"/>
        <v>0.72916666666666574</v>
      </c>
      <c r="CX63" s="728">
        <f t="shared" si="131"/>
        <v>0.73263888888888795</v>
      </c>
      <c r="CY63" s="728">
        <f t="shared" si="131"/>
        <v>0.73611111111111016</v>
      </c>
      <c r="CZ63" s="728">
        <f t="shared" si="131"/>
        <v>0.73958333333333237</v>
      </c>
      <c r="DA63" s="728">
        <f t="shared" si="131"/>
        <v>0.74305555555555458</v>
      </c>
      <c r="DB63" s="728">
        <f t="shared" si="131"/>
        <v>0.74652777777777679</v>
      </c>
      <c r="DC63" s="728">
        <f t="shared" si="131"/>
        <v>0.749999999999999</v>
      </c>
      <c r="DD63" s="728">
        <f t="shared" si="131"/>
        <v>0.75347222222222121</v>
      </c>
      <c r="DE63" s="728">
        <f t="shared" si="131"/>
        <v>0.75694444444444342</v>
      </c>
      <c r="DF63" s="728">
        <f t="shared" si="131"/>
        <v>0.76041666666666563</v>
      </c>
      <c r="DG63" s="728">
        <f t="shared" si="131"/>
        <v>0.76388888888888784</v>
      </c>
      <c r="DH63" s="728">
        <f t="shared" si="131"/>
        <v>0.76736111111111005</v>
      </c>
      <c r="DI63" s="728">
        <f t="shared" si="131"/>
        <v>0.77083333333333226</v>
      </c>
      <c r="DJ63" s="728">
        <f t="shared" si="131"/>
        <v>0.77430555555555447</v>
      </c>
      <c r="DK63" s="728">
        <f t="shared" si="131"/>
        <v>0.77777777777777668</v>
      </c>
      <c r="DL63" s="728">
        <f t="shared" si="131"/>
        <v>0.78124999999999889</v>
      </c>
      <c r="DM63" s="728">
        <f t="shared" si="131"/>
        <v>0.7847222222222211</v>
      </c>
      <c r="DN63" s="728">
        <f t="shared" si="131"/>
        <v>0.78819444444444331</v>
      </c>
      <c r="DO63" s="728">
        <f t="shared" si="131"/>
        <v>0.79166666666666552</v>
      </c>
      <c r="DP63" s="728">
        <f t="shared" si="131"/>
        <v>0.79513888888888773</v>
      </c>
      <c r="DQ63" s="728">
        <f t="shared" si="131"/>
        <v>0.79861111111110994</v>
      </c>
      <c r="DR63" s="728">
        <f t="shared" si="131"/>
        <v>0.80208333333333215</v>
      </c>
      <c r="DS63" s="728">
        <f t="shared" ref="DS63:EU63" si="132">SUM(DR63+$N$110)</f>
        <v>0.80555555555555436</v>
      </c>
      <c r="DT63" s="728">
        <f t="shared" si="132"/>
        <v>0.80902777777777657</v>
      </c>
      <c r="DU63" s="728">
        <f t="shared" si="132"/>
        <v>0.81249999999999878</v>
      </c>
      <c r="DV63" s="728">
        <f t="shared" si="132"/>
        <v>0.81597222222222099</v>
      </c>
      <c r="DW63" s="728">
        <f t="shared" si="132"/>
        <v>0.8194444444444432</v>
      </c>
      <c r="DX63" s="728">
        <f t="shared" si="132"/>
        <v>0.82291666666666541</v>
      </c>
      <c r="DY63" s="728">
        <f t="shared" si="132"/>
        <v>0.82638888888888762</v>
      </c>
      <c r="DZ63" s="728">
        <f t="shared" si="132"/>
        <v>0.82986111111110983</v>
      </c>
      <c r="EA63" s="728">
        <f t="shared" si="132"/>
        <v>0.83333333333333204</v>
      </c>
      <c r="EB63" s="728">
        <f t="shared" si="132"/>
        <v>0.83680555555555425</v>
      </c>
      <c r="EC63" s="728">
        <f t="shared" si="132"/>
        <v>0.84027777777777646</v>
      </c>
      <c r="ED63" s="728">
        <f t="shared" si="132"/>
        <v>0.84374999999999867</v>
      </c>
      <c r="EE63" s="728">
        <f t="shared" si="132"/>
        <v>0.84722222222222088</v>
      </c>
      <c r="EF63" s="728">
        <f t="shared" si="132"/>
        <v>0.85069444444444309</v>
      </c>
      <c r="EG63" s="728">
        <f t="shared" si="132"/>
        <v>0.8541666666666653</v>
      </c>
      <c r="EH63" s="728">
        <f t="shared" si="132"/>
        <v>0.85763888888888751</v>
      </c>
      <c r="EI63" s="728">
        <f t="shared" si="132"/>
        <v>0.86111111111110972</v>
      </c>
      <c r="EJ63" s="728">
        <f t="shared" si="132"/>
        <v>0.86458333333333193</v>
      </c>
      <c r="EK63" s="728">
        <f t="shared" si="132"/>
        <v>0.86805555555555414</v>
      </c>
      <c r="EL63" s="728">
        <f t="shared" si="132"/>
        <v>0.87152777777777635</v>
      </c>
      <c r="EM63" s="728">
        <f t="shared" si="132"/>
        <v>0.87499999999999856</v>
      </c>
      <c r="EN63" s="728">
        <f t="shared" si="132"/>
        <v>0.87847222222222077</v>
      </c>
      <c r="EO63" s="728">
        <f t="shared" si="132"/>
        <v>0.88194444444444298</v>
      </c>
      <c r="EP63" s="728">
        <f t="shared" si="132"/>
        <v>0.88541666666666519</v>
      </c>
      <c r="EQ63" s="728">
        <f t="shared" si="132"/>
        <v>0.8888888888888874</v>
      </c>
      <c r="ER63" s="728">
        <f t="shared" si="132"/>
        <v>0.89236111111110961</v>
      </c>
      <c r="ES63" s="728">
        <f t="shared" si="132"/>
        <v>0.89583333333333182</v>
      </c>
      <c r="ET63" s="728">
        <f t="shared" si="132"/>
        <v>0.89930555555555403</v>
      </c>
      <c r="EU63" s="728">
        <f t="shared" si="132"/>
        <v>0.90277777777777624</v>
      </c>
    </row>
    <row r="64" spans="1:151" ht="19.5" customHeight="1" x14ac:dyDescent="0.2">
      <c r="A64" s="681"/>
      <c r="B64" s="718"/>
      <c r="C64" s="700"/>
      <c r="D64" s="701"/>
      <c r="E64" s="702"/>
      <c r="F64" s="703"/>
      <c r="G64" s="725"/>
      <c r="H64" s="705"/>
      <c r="I64" s="706"/>
      <c r="J64" s="705"/>
      <c r="K64" s="720"/>
      <c r="L64" s="722"/>
      <c r="M64" s="714"/>
      <c r="N64" s="715"/>
      <c r="O64" s="715"/>
      <c r="Q64" s="715"/>
      <c r="R64" s="733"/>
      <c r="S64" s="10"/>
      <c r="T64" s="51" t="s">
        <v>15</v>
      </c>
      <c r="U64" s="103" t="s">
        <v>21</v>
      </c>
      <c r="V64" s="104" t="s">
        <v>79</v>
      </c>
      <c r="W64" s="105" t="s">
        <v>80</v>
      </c>
      <c r="X64" s="106" t="s">
        <v>81</v>
      </c>
      <c r="Y64" s="107" t="s">
        <v>64</v>
      </c>
      <c r="Z64" s="728"/>
      <c r="AA64" s="728"/>
      <c r="AB64" s="728"/>
      <c r="AC64" s="728"/>
      <c r="AD64" s="728"/>
      <c r="AE64" s="728"/>
      <c r="AF64" s="728"/>
      <c r="AG64" s="728"/>
      <c r="AH64" s="728"/>
      <c r="AI64" s="728"/>
      <c r="AJ64" s="728"/>
      <c r="AK64" s="728"/>
      <c r="AL64" s="728"/>
      <c r="AM64" s="728"/>
      <c r="AN64" s="728"/>
      <c r="AO64" s="728"/>
      <c r="AP64" s="728"/>
      <c r="AQ64" s="728"/>
      <c r="AR64" s="728"/>
      <c r="AS64" s="728"/>
      <c r="AT64" s="728"/>
      <c r="AU64" s="728"/>
      <c r="AV64" s="728"/>
      <c r="AW64" s="728"/>
      <c r="AX64" s="728"/>
      <c r="AY64" s="728"/>
      <c r="AZ64" s="728"/>
      <c r="BA64" s="728"/>
      <c r="BB64" s="728"/>
      <c r="BC64" s="728"/>
      <c r="BD64" s="728"/>
      <c r="BE64" s="728"/>
      <c r="BF64" s="728"/>
      <c r="BG64" s="728"/>
      <c r="BH64" s="728"/>
      <c r="BI64" s="728"/>
      <c r="BJ64" s="728"/>
      <c r="BK64" s="728"/>
      <c r="BL64" s="728"/>
      <c r="BM64" s="728"/>
      <c r="BN64" s="728"/>
      <c r="BO64" s="728"/>
      <c r="BP64" s="728"/>
      <c r="BQ64" s="728"/>
      <c r="BR64" s="728"/>
      <c r="BS64" s="728"/>
      <c r="BT64" s="728"/>
      <c r="BU64" s="728"/>
      <c r="BV64" s="728"/>
      <c r="BW64" s="728"/>
      <c r="BX64" s="728"/>
      <c r="BY64" s="728"/>
      <c r="BZ64" s="728"/>
      <c r="CA64" s="728"/>
      <c r="CB64" s="728"/>
      <c r="CC64" s="728"/>
      <c r="CD64" s="728"/>
      <c r="CE64" s="728"/>
      <c r="CF64" s="728"/>
      <c r="CG64" s="728"/>
      <c r="CH64" s="728"/>
      <c r="CI64" s="728"/>
      <c r="CJ64" s="728"/>
      <c r="CK64" s="728"/>
      <c r="CL64" s="728"/>
      <c r="CM64" s="728"/>
      <c r="CN64" s="728"/>
      <c r="CO64" s="728"/>
      <c r="CP64" s="728"/>
      <c r="CQ64" s="728"/>
      <c r="CR64" s="728"/>
      <c r="CS64" s="728"/>
      <c r="CT64" s="728"/>
      <c r="CU64" s="728"/>
      <c r="CV64" s="728"/>
      <c r="CW64" s="728"/>
      <c r="CX64" s="728"/>
      <c r="CY64" s="728"/>
      <c r="CZ64" s="728"/>
      <c r="DA64" s="728"/>
      <c r="DB64" s="728"/>
      <c r="DC64" s="728"/>
      <c r="DD64" s="728"/>
      <c r="DE64" s="728"/>
      <c r="DF64" s="728"/>
      <c r="DG64" s="728"/>
      <c r="DH64" s="728"/>
      <c r="DI64" s="728"/>
      <c r="DJ64" s="728"/>
      <c r="DK64" s="728"/>
      <c r="DL64" s="728"/>
      <c r="DM64" s="728"/>
      <c r="DN64" s="728"/>
      <c r="DO64" s="728"/>
      <c r="DP64" s="728"/>
      <c r="DQ64" s="728"/>
      <c r="DR64" s="728"/>
      <c r="DS64" s="728"/>
      <c r="DT64" s="728"/>
      <c r="DU64" s="728"/>
      <c r="DV64" s="728"/>
      <c r="DW64" s="728"/>
      <c r="DX64" s="728"/>
      <c r="DY64" s="728"/>
      <c r="DZ64" s="728"/>
      <c r="EA64" s="728"/>
      <c r="EB64" s="728"/>
      <c r="EC64" s="728"/>
      <c r="ED64" s="728"/>
      <c r="EE64" s="728"/>
      <c r="EF64" s="728"/>
      <c r="EG64" s="728"/>
      <c r="EH64" s="728"/>
      <c r="EI64" s="728"/>
      <c r="EJ64" s="728"/>
      <c r="EK64" s="728"/>
      <c r="EL64" s="728"/>
      <c r="EM64" s="728"/>
      <c r="EN64" s="728"/>
      <c r="EO64" s="728"/>
      <c r="EP64" s="728"/>
      <c r="EQ64" s="728"/>
      <c r="ER64" s="728"/>
      <c r="ES64" s="728"/>
      <c r="ET64" s="728"/>
      <c r="EU64" s="728"/>
    </row>
    <row r="65" spans="1:151" ht="18" customHeight="1" x14ac:dyDescent="0.2">
      <c r="A65" s="7" t="str">
        <f>CONCATENATE(J65," ",H65," ",I65)</f>
        <v>U20M 400m Heats</v>
      </c>
      <c r="B65" s="141" t="str">
        <f>'U13-U17-U20 Champs Timescale'!B51</f>
        <v>T14-1</v>
      </c>
      <c r="C65" s="142">
        <f>'U13-U17-U20 Champs Timescale'!C51</f>
        <v>0.4375</v>
      </c>
      <c r="D65" s="151">
        <f>'U13-U17-U20 Champs Timescale'!D51</f>
        <v>1.3888888888888888E-2</v>
      </c>
      <c r="E65" s="144">
        <f>'U13-U17-U20 Champs Timescale'!E51</f>
        <v>0.4861111111111111</v>
      </c>
      <c r="F65" s="145">
        <f>'U13-U17-U20 Champs Timescale'!F51</f>
        <v>0.49652777777777779</v>
      </c>
      <c r="G65" s="196">
        <f>'U13-U17-U20 Champs Timescale'!G51</f>
        <v>0.5</v>
      </c>
      <c r="H65" s="232" t="str">
        <f>'U13-U17-U20 Champs Timescale'!K51</f>
        <v>400m</v>
      </c>
      <c r="I65" s="232" t="str">
        <f>'U13-U17-U20 Champs Timescale'!L51</f>
        <v>Heats</v>
      </c>
      <c r="J65" s="233" t="str">
        <f>'U13-U17-U20 Champs Timescale'!H51</f>
        <v>U20M</v>
      </c>
      <c r="K65" s="147">
        <f>'U13-U17-U20 Champs Timescale'!I51</f>
        <v>7</v>
      </c>
      <c r="L65" s="152" t="str">
        <f>'U13-U17-U20 Champs Timescale'!J51</f>
        <v>2</v>
      </c>
      <c r="M65" s="149">
        <v>4</v>
      </c>
      <c r="N65" s="146">
        <f>SUM(L65*$N$107)</f>
        <v>6.9444444444444441E-3</v>
      </c>
      <c r="O65" s="146"/>
      <c r="Q65" s="183">
        <f t="shared" ref="Q65:Q89" si="133">SUM(G65+N65)</f>
        <v>0.50694444444444442</v>
      </c>
      <c r="R65" s="108" t="str">
        <f t="shared" ref="R65:R70" si="134">CONCATENATE($T$64," ",T65)</f>
        <v>U13B 60m Heats</v>
      </c>
      <c r="S65" s="22">
        <v>1</v>
      </c>
      <c r="T65" s="72" t="s">
        <v>107</v>
      </c>
      <c r="U65" s="82" t="str">
        <f>IFERROR(VLOOKUP($R65,Junior_Age_Groups_Events,4,FALSE),"")</f>
        <v/>
      </c>
      <c r="V65" s="64" t="str">
        <f t="shared" ref="V65:V70" si="135">IFERROR(VLOOKUP($R65,Junior_Age_Groups_Events,7,FALSE),"")</f>
        <v/>
      </c>
      <c r="W65" s="63" t="str">
        <f t="shared" ref="W65:W70" si="136">IFERROR(VLOOKUP($R65,Junior_Age_Groups_Events,17,FALSE),"")</f>
        <v/>
      </c>
      <c r="X65" s="11" t="str">
        <f t="shared" ref="X65:X70" si="137">IFERROR(VLOOKUP($R65,Junior_Age_Groups_Events,19,FALSE),"")</f>
        <v/>
      </c>
      <c r="Y65" s="42" t="str">
        <f t="shared" ref="Y65:Y70" si="138">IFERROR(VLOOKUP($R65,Junior_Age_Groups_Events,11,FALSE),"")</f>
        <v/>
      </c>
      <c r="Z65" s="26" t="str">
        <f>IF(AND($V65&lt;=Z$63,$W65&gt;=Z$63),$S65,"")</f>
        <v/>
      </c>
      <c r="AA65" s="12" t="str">
        <f t="shared" ref="Z65:AI70" si="139">IF(AND($V65&lt;=AA$63,$W65&gt;=AA$63),$S65,"")</f>
        <v/>
      </c>
      <c r="AB65" s="12" t="str">
        <f t="shared" si="139"/>
        <v/>
      </c>
      <c r="AC65" s="12" t="str">
        <f t="shared" si="139"/>
        <v/>
      </c>
      <c r="AD65" s="12" t="str">
        <f t="shared" si="139"/>
        <v/>
      </c>
      <c r="AE65" s="12" t="str">
        <f t="shared" si="139"/>
        <v/>
      </c>
      <c r="AF65" s="12" t="str">
        <f t="shared" si="139"/>
        <v/>
      </c>
      <c r="AG65" s="12" t="str">
        <f t="shared" si="139"/>
        <v/>
      </c>
      <c r="AH65" s="12" t="str">
        <f t="shared" si="139"/>
        <v/>
      </c>
      <c r="AI65" s="12" t="str">
        <f t="shared" si="139"/>
        <v/>
      </c>
      <c r="AJ65" s="12" t="str">
        <f t="shared" ref="AJ65:AS70" si="140">IF(AND($V65&lt;=AJ$63,$W65&gt;=AJ$63),$S65,"")</f>
        <v/>
      </c>
      <c r="AK65" s="12" t="str">
        <f t="shared" si="140"/>
        <v/>
      </c>
      <c r="AL65" s="12" t="str">
        <f t="shared" si="140"/>
        <v/>
      </c>
      <c r="AM65" s="12" t="str">
        <f t="shared" si="140"/>
        <v/>
      </c>
      <c r="AN65" s="12" t="str">
        <f t="shared" si="140"/>
        <v/>
      </c>
      <c r="AO65" s="12" t="str">
        <f t="shared" si="140"/>
        <v/>
      </c>
      <c r="AP65" s="12" t="str">
        <f t="shared" si="140"/>
        <v/>
      </c>
      <c r="AQ65" s="12" t="str">
        <f t="shared" si="140"/>
        <v/>
      </c>
      <c r="AR65" s="12" t="str">
        <f t="shared" si="140"/>
        <v/>
      </c>
      <c r="AS65" s="12" t="str">
        <f t="shared" si="140"/>
        <v/>
      </c>
      <c r="AT65" s="12" t="str">
        <f t="shared" ref="AT65:BC70" si="141">IF(AND($V65&lt;=AT$63,$W65&gt;=AT$63),$S65,"")</f>
        <v/>
      </c>
      <c r="AU65" s="12" t="str">
        <f t="shared" si="141"/>
        <v/>
      </c>
      <c r="AV65" s="12" t="str">
        <f t="shared" si="141"/>
        <v/>
      </c>
      <c r="AW65" s="12" t="str">
        <f t="shared" si="141"/>
        <v/>
      </c>
      <c r="AX65" s="12" t="str">
        <f t="shared" si="141"/>
        <v/>
      </c>
      <c r="AY65" s="12" t="str">
        <f t="shared" si="141"/>
        <v/>
      </c>
      <c r="AZ65" s="12" t="str">
        <f t="shared" si="141"/>
        <v/>
      </c>
      <c r="BA65" s="12" t="str">
        <f t="shared" si="141"/>
        <v/>
      </c>
      <c r="BB65" s="12" t="str">
        <f t="shared" si="141"/>
        <v/>
      </c>
      <c r="BC65" s="12" t="str">
        <f t="shared" si="141"/>
        <v/>
      </c>
      <c r="BD65" s="12" t="str">
        <f t="shared" ref="BD65:BM70" si="142">IF(AND($V65&lt;=BD$63,$W65&gt;=BD$63),$S65,"")</f>
        <v/>
      </c>
      <c r="BE65" s="12" t="str">
        <f t="shared" si="142"/>
        <v/>
      </c>
      <c r="BF65" s="12" t="str">
        <f t="shared" si="142"/>
        <v/>
      </c>
      <c r="BG65" s="12" t="str">
        <f t="shared" si="142"/>
        <v/>
      </c>
      <c r="BH65" s="12" t="str">
        <f t="shared" si="142"/>
        <v/>
      </c>
      <c r="BI65" s="12" t="str">
        <f t="shared" si="142"/>
        <v/>
      </c>
      <c r="BJ65" s="12" t="str">
        <f t="shared" si="142"/>
        <v/>
      </c>
      <c r="BK65" s="12" t="str">
        <f t="shared" si="142"/>
        <v/>
      </c>
      <c r="BL65" s="12" t="str">
        <f t="shared" si="142"/>
        <v/>
      </c>
      <c r="BM65" s="12" t="str">
        <f t="shared" si="142"/>
        <v/>
      </c>
      <c r="BN65" s="12" t="str">
        <f t="shared" ref="BN65:BW70" si="143">IF(AND($V65&lt;=BN$63,$W65&gt;=BN$63),$S65,"")</f>
        <v/>
      </c>
      <c r="BO65" s="12" t="str">
        <f t="shared" si="143"/>
        <v/>
      </c>
      <c r="BP65" s="12" t="str">
        <f t="shared" si="143"/>
        <v/>
      </c>
      <c r="BQ65" s="12" t="str">
        <f t="shared" si="143"/>
        <v/>
      </c>
      <c r="BR65" s="12" t="str">
        <f t="shared" si="143"/>
        <v/>
      </c>
      <c r="BS65" s="12" t="str">
        <f t="shared" si="143"/>
        <v/>
      </c>
      <c r="BT65" s="12" t="str">
        <f t="shared" si="143"/>
        <v/>
      </c>
      <c r="BU65" s="12" t="str">
        <f t="shared" si="143"/>
        <v/>
      </c>
      <c r="BV65" s="12" t="str">
        <f t="shared" si="143"/>
        <v/>
      </c>
      <c r="BW65" s="12" t="str">
        <f t="shared" si="143"/>
        <v/>
      </c>
      <c r="BX65" s="12" t="str">
        <f t="shared" ref="BX65:CG70" si="144">IF(AND($V65&lt;=BX$63,$W65&gt;=BX$63),$S65,"")</f>
        <v/>
      </c>
      <c r="BY65" s="12" t="str">
        <f t="shared" si="144"/>
        <v/>
      </c>
      <c r="BZ65" s="12" t="str">
        <f t="shared" si="144"/>
        <v/>
      </c>
      <c r="CA65" s="12" t="str">
        <f t="shared" si="144"/>
        <v/>
      </c>
      <c r="CB65" s="12" t="str">
        <f t="shared" si="144"/>
        <v/>
      </c>
      <c r="CC65" s="12" t="str">
        <f t="shared" si="144"/>
        <v/>
      </c>
      <c r="CD65" s="12" t="str">
        <f t="shared" si="144"/>
        <v/>
      </c>
      <c r="CE65" s="12" t="str">
        <f t="shared" si="144"/>
        <v/>
      </c>
      <c r="CF65" s="12" t="str">
        <f t="shared" si="144"/>
        <v/>
      </c>
      <c r="CG65" s="12" t="str">
        <f t="shared" si="144"/>
        <v/>
      </c>
      <c r="CH65" s="12" t="str">
        <f t="shared" ref="CH65:CQ70" si="145">IF(AND($V65&lt;=CH$63,$W65&gt;=CH$63),$S65,"")</f>
        <v/>
      </c>
      <c r="CI65" s="12" t="str">
        <f t="shared" si="145"/>
        <v/>
      </c>
      <c r="CJ65" s="12" t="str">
        <f t="shared" si="145"/>
        <v/>
      </c>
      <c r="CK65" s="12" t="str">
        <f t="shared" si="145"/>
        <v/>
      </c>
      <c r="CL65" s="12" t="str">
        <f t="shared" si="145"/>
        <v/>
      </c>
      <c r="CM65" s="12" t="str">
        <f t="shared" si="145"/>
        <v/>
      </c>
      <c r="CN65" s="12" t="str">
        <f t="shared" si="145"/>
        <v/>
      </c>
      <c r="CO65" s="12" t="str">
        <f t="shared" si="145"/>
        <v/>
      </c>
      <c r="CP65" s="12" t="str">
        <f t="shared" si="145"/>
        <v/>
      </c>
      <c r="CQ65" s="12" t="str">
        <f t="shared" si="145"/>
        <v/>
      </c>
      <c r="CR65" s="12" t="str">
        <f t="shared" ref="CR65:DF70" si="146">IF(AND($V65&lt;=CR$63,$W65&gt;=CR$63),$S65,"")</f>
        <v/>
      </c>
      <c r="CS65" s="12" t="str">
        <f t="shared" si="146"/>
        <v/>
      </c>
      <c r="CT65" s="12" t="str">
        <f t="shared" si="146"/>
        <v/>
      </c>
      <c r="CU65" s="12" t="str">
        <f t="shared" si="146"/>
        <v/>
      </c>
      <c r="CV65" s="12" t="str">
        <f t="shared" si="146"/>
        <v/>
      </c>
      <c r="CW65" s="12" t="str">
        <f t="shared" si="146"/>
        <v/>
      </c>
      <c r="CX65" s="12" t="str">
        <f t="shared" si="146"/>
        <v/>
      </c>
      <c r="CY65" s="12" t="str">
        <f t="shared" si="146"/>
        <v/>
      </c>
      <c r="CZ65" s="12" t="str">
        <f t="shared" si="146"/>
        <v/>
      </c>
      <c r="DA65" s="12" t="str">
        <f t="shared" si="146"/>
        <v/>
      </c>
      <c r="DB65" s="12" t="str">
        <f t="shared" si="146"/>
        <v/>
      </c>
      <c r="DC65" s="12" t="str">
        <f t="shared" si="146"/>
        <v/>
      </c>
      <c r="DD65" s="12" t="str">
        <f t="shared" si="146"/>
        <v/>
      </c>
      <c r="DE65" s="12" t="str">
        <f t="shared" si="146"/>
        <v/>
      </c>
      <c r="DF65" s="12" t="str">
        <f t="shared" si="146"/>
        <v/>
      </c>
      <c r="DG65" s="12" t="str">
        <f t="shared" ref="DG65:EJ70" si="147">IF(AND($V65&lt;=DG$63,$W65&gt;=DG$63),$S65,"")</f>
        <v/>
      </c>
      <c r="DH65" s="12" t="str">
        <f t="shared" si="147"/>
        <v/>
      </c>
      <c r="DI65" s="12" t="str">
        <f t="shared" si="147"/>
        <v/>
      </c>
      <c r="DJ65" s="12" t="str">
        <f t="shared" si="147"/>
        <v/>
      </c>
      <c r="DK65" s="12" t="str">
        <f t="shared" si="147"/>
        <v/>
      </c>
      <c r="DL65" s="12" t="str">
        <f t="shared" si="147"/>
        <v/>
      </c>
      <c r="DM65" s="12" t="str">
        <f t="shared" si="147"/>
        <v/>
      </c>
      <c r="DN65" s="12" t="str">
        <f t="shared" si="147"/>
        <v/>
      </c>
      <c r="DO65" s="12" t="str">
        <f t="shared" si="147"/>
        <v/>
      </c>
      <c r="DP65" s="12" t="str">
        <f t="shared" si="147"/>
        <v/>
      </c>
      <c r="DQ65" s="12" t="str">
        <f t="shared" si="147"/>
        <v/>
      </c>
      <c r="DR65" s="12" t="str">
        <f t="shared" si="147"/>
        <v/>
      </c>
      <c r="DS65" s="12" t="str">
        <f t="shared" si="147"/>
        <v/>
      </c>
      <c r="DT65" s="12" t="str">
        <f t="shared" si="147"/>
        <v/>
      </c>
      <c r="DU65" s="12" t="str">
        <f t="shared" si="147"/>
        <v/>
      </c>
      <c r="DV65" s="12" t="str">
        <f t="shared" si="147"/>
        <v/>
      </c>
      <c r="DW65" s="12" t="str">
        <f t="shared" si="147"/>
        <v/>
      </c>
      <c r="DX65" s="12" t="str">
        <f t="shared" si="147"/>
        <v/>
      </c>
      <c r="DY65" s="12" t="str">
        <f t="shared" si="147"/>
        <v/>
      </c>
      <c r="DZ65" s="12" t="str">
        <f t="shared" si="147"/>
        <v/>
      </c>
      <c r="EA65" s="12" t="str">
        <f t="shared" si="147"/>
        <v/>
      </c>
      <c r="EB65" s="12" t="str">
        <f t="shared" si="147"/>
        <v/>
      </c>
      <c r="EC65" s="12" t="str">
        <f t="shared" si="147"/>
        <v/>
      </c>
      <c r="ED65" s="12" t="str">
        <f t="shared" si="147"/>
        <v/>
      </c>
      <c r="EE65" s="12" t="str">
        <f t="shared" si="147"/>
        <v/>
      </c>
      <c r="EF65" s="12" t="str">
        <f t="shared" si="147"/>
        <v/>
      </c>
      <c r="EG65" s="12" t="str">
        <f t="shared" si="147"/>
        <v/>
      </c>
      <c r="EH65" s="12" t="str">
        <f t="shared" si="147"/>
        <v/>
      </c>
      <c r="EI65" s="12" t="str">
        <f t="shared" si="147"/>
        <v/>
      </c>
      <c r="EJ65" s="12" t="str">
        <f t="shared" si="147"/>
        <v/>
      </c>
      <c r="EK65" s="12" t="str">
        <f t="shared" ref="EJ65:EU70" si="148">IF(AND($V65&lt;=EK$63,$W65&gt;=EK$63),$S65,"")</f>
        <v/>
      </c>
      <c r="EL65" s="12" t="str">
        <f t="shared" si="148"/>
        <v/>
      </c>
      <c r="EM65" s="12" t="str">
        <f t="shared" si="148"/>
        <v/>
      </c>
      <c r="EN65" s="12" t="str">
        <f t="shared" si="148"/>
        <v/>
      </c>
      <c r="EO65" s="12" t="str">
        <f t="shared" si="148"/>
        <v/>
      </c>
      <c r="EP65" s="12" t="str">
        <f t="shared" si="148"/>
        <v/>
      </c>
      <c r="EQ65" s="12" t="str">
        <f t="shared" si="148"/>
        <v/>
      </c>
      <c r="ER65" s="12" t="str">
        <f t="shared" si="148"/>
        <v/>
      </c>
      <c r="ES65" s="12" t="str">
        <f t="shared" si="148"/>
        <v/>
      </c>
      <c r="ET65" s="12" t="str">
        <f t="shared" si="148"/>
        <v/>
      </c>
      <c r="EU65" s="12" t="str">
        <f t="shared" si="148"/>
        <v/>
      </c>
    </row>
    <row r="66" spans="1:151" ht="18" customHeight="1" x14ac:dyDescent="0.2">
      <c r="A66" s="7" t="str">
        <f t="shared" ref="A66:A89" si="149">CONCATENATE(J66," ",H66," ",I66)</f>
        <v>U20W 400m Heats</v>
      </c>
      <c r="B66" s="141" t="str">
        <f>'U13-U17-U20 Champs Timescale'!B52</f>
        <v>T15-1</v>
      </c>
      <c r="C66" s="142">
        <f>'U13-U17-U20 Champs Timescale'!C52</f>
        <v>0.44444444444444442</v>
      </c>
      <c r="D66" s="151">
        <f>'U13-U17-U20 Champs Timescale'!D52</f>
        <v>1.3888888888888888E-2</v>
      </c>
      <c r="E66" s="144">
        <f>'U13-U17-U20 Champs Timescale'!E52</f>
        <v>0.49305555555555552</v>
      </c>
      <c r="F66" s="145">
        <f>'U13-U17-U20 Champs Timescale'!F52</f>
        <v>0.50347222222222221</v>
      </c>
      <c r="G66" s="196">
        <f>'U13-U17-U20 Champs Timescale'!G52</f>
        <v>0.50694444444444442</v>
      </c>
      <c r="H66" s="232" t="str">
        <f>'U13-U17-U20 Champs Timescale'!K52</f>
        <v>400m</v>
      </c>
      <c r="I66" s="232" t="str">
        <f>'U13-U17-U20 Champs Timescale'!L52</f>
        <v>Heats</v>
      </c>
      <c r="J66" s="233" t="str">
        <f>'U13-U17-U20 Champs Timescale'!H52</f>
        <v>U20W</v>
      </c>
      <c r="K66" s="147">
        <f>'U13-U17-U20 Champs Timescale'!I52</f>
        <v>7</v>
      </c>
      <c r="L66" s="152" t="str">
        <f>'U13-U17-U20 Champs Timescale'!J52</f>
        <v>2</v>
      </c>
      <c r="M66" s="149">
        <v>4</v>
      </c>
      <c r="N66" s="146">
        <f>SUM(L66*$N$107)</f>
        <v>6.9444444444444441E-3</v>
      </c>
      <c r="O66" s="146"/>
      <c r="Q66" s="183">
        <f t="shared" si="133"/>
        <v>0.51388888888888884</v>
      </c>
      <c r="R66" s="108" t="str">
        <f t="shared" si="134"/>
        <v>U13B 60m Final</v>
      </c>
      <c r="S66" s="22">
        <v>1</v>
      </c>
      <c r="T66" s="72" t="s">
        <v>96</v>
      </c>
      <c r="U66" s="82" t="str">
        <f t="shared" ref="U66:U70" si="150">IFERROR(VLOOKUP($R66,Junior_Age_Groups_Events,4,FALSE),"")</f>
        <v/>
      </c>
      <c r="V66" s="64" t="str">
        <f t="shared" si="135"/>
        <v/>
      </c>
      <c r="W66" s="63" t="str">
        <f t="shared" si="136"/>
        <v/>
      </c>
      <c r="X66" s="11" t="str">
        <f t="shared" si="137"/>
        <v/>
      </c>
      <c r="Y66" s="42" t="str">
        <f t="shared" si="138"/>
        <v/>
      </c>
      <c r="Z66" s="26" t="str">
        <f t="shared" si="139"/>
        <v/>
      </c>
      <c r="AA66" s="12" t="str">
        <f t="shared" si="139"/>
        <v/>
      </c>
      <c r="AB66" s="12" t="str">
        <f t="shared" si="139"/>
        <v/>
      </c>
      <c r="AC66" s="12" t="str">
        <f t="shared" si="139"/>
        <v/>
      </c>
      <c r="AD66" s="12" t="str">
        <f t="shared" si="139"/>
        <v/>
      </c>
      <c r="AE66" s="12" t="str">
        <f t="shared" si="139"/>
        <v/>
      </c>
      <c r="AF66" s="12" t="str">
        <f t="shared" si="139"/>
        <v/>
      </c>
      <c r="AG66" s="12" t="str">
        <f t="shared" si="139"/>
        <v/>
      </c>
      <c r="AH66" s="12" t="str">
        <f t="shared" si="139"/>
        <v/>
      </c>
      <c r="AI66" s="12" t="str">
        <f t="shared" si="139"/>
        <v/>
      </c>
      <c r="AJ66" s="12" t="str">
        <f t="shared" si="140"/>
        <v/>
      </c>
      <c r="AK66" s="12" t="str">
        <f t="shared" si="140"/>
        <v/>
      </c>
      <c r="AL66" s="12" t="str">
        <f t="shared" si="140"/>
        <v/>
      </c>
      <c r="AM66" s="12" t="str">
        <f t="shared" si="140"/>
        <v/>
      </c>
      <c r="AN66" s="12" t="str">
        <f t="shared" si="140"/>
        <v/>
      </c>
      <c r="AO66" s="12" t="str">
        <f t="shared" si="140"/>
        <v/>
      </c>
      <c r="AP66" s="12" t="str">
        <f t="shared" si="140"/>
        <v/>
      </c>
      <c r="AQ66" s="12" t="str">
        <f t="shared" si="140"/>
        <v/>
      </c>
      <c r="AR66" s="12" t="str">
        <f t="shared" si="140"/>
        <v/>
      </c>
      <c r="AS66" s="12" t="str">
        <f t="shared" si="140"/>
        <v/>
      </c>
      <c r="AT66" s="12" t="str">
        <f t="shared" si="141"/>
        <v/>
      </c>
      <c r="AU66" s="12" t="str">
        <f t="shared" si="141"/>
        <v/>
      </c>
      <c r="AV66" s="12" t="str">
        <f t="shared" si="141"/>
        <v/>
      </c>
      <c r="AW66" s="12" t="str">
        <f t="shared" si="141"/>
        <v/>
      </c>
      <c r="AX66" s="12" t="str">
        <f t="shared" si="141"/>
        <v/>
      </c>
      <c r="AY66" s="12" t="str">
        <f t="shared" si="141"/>
        <v/>
      </c>
      <c r="AZ66" s="12" t="str">
        <f t="shared" si="141"/>
        <v/>
      </c>
      <c r="BA66" s="12" t="str">
        <f t="shared" si="141"/>
        <v/>
      </c>
      <c r="BB66" s="12" t="str">
        <f t="shared" si="141"/>
        <v/>
      </c>
      <c r="BC66" s="12" t="str">
        <f t="shared" si="141"/>
        <v/>
      </c>
      <c r="BD66" s="12" t="str">
        <f t="shared" si="142"/>
        <v/>
      </c>
      <c r="BE66" s="12" t="str">
        <f t="shared" si="142"/>
        <v/>
      </c>
      <c r="BF66" s="12" t="str">
        <f t="shared" si="142"/>
        <v/>
      </c>
      <c r="BG66" s="12" t="str">
        <f t="shared" si="142"/>
        <v/>
      </c>
      <c r="BH66" s="12" t="str">
        <f t="shared" si="142"/>
        <v/>
      </c>
      <c r="BI66" s="12" t="str">
        <f t="shared" si="142"/>
        <v/>
      </c>
      <c r="BJ66" s="12" t="str">
        <f t="shared" si="142"/>
        <v/>
      </c>
      <c r="BK66" s="12" t="str">
        <f t="shared" si="142"/>
        <v/>
      </c>
      <c r="BL66" s="12" t="str">
        <f t="shared" si="142"/>
        <v/>
      </c>
      <c r="BM66" s="12" t="str">
        <f t="shared" si="142"/>
        <v/>
      </c>
      <c r="BN66" s="12" t="str">
        <f t="shared" si="143"/>
        <v/>
      </c>
      <c r="BO66" s="12" t="str">
        <f t="shared" si="143"/>
        <v/>
      </c>
      <c r="BP66" s="12" t="str">
        <f t="shared" si="143"/>
        <v/>
      </c>
      <c r="BQ66" s="12" t="str">
        <f t="shared" si="143"/>
        <v/>
      </c>
      <c r="BR66" s="12" t="str">
        <f t="shared" si="143"/>
        <v/>
      </c>
      <c r="BS66" s="12" t="str">
        <f t="shared" si="143"/>
        <v/>
      </c>
      <c r="BT66" s="12" t="str">
        <f t="shared" si="143"/>
        <v/>
      </c>
      <c r="BU66" s="12" t="str">
        <f t="shared" si="143"/>
        <v/>
      </c>
      <c r="BV66" s="12" t="str">
        <f t="shared" si="143"/>
        <v/>
      </c>
      <c r="BW66" s="12" t="str">
        <f t="shared" si="143"/>
        <v/>
      </c>
      <c r="BX66" s="12" t="str">
        <f t="shared" si="144"/>
        <v/>
      </c>
      <c r="BY66" s="12" t="str">
        <f t="shared" si="144"/>
        <v/>
      </c>
      <c r="BZ66" s="12" t="str">
        <f t="shared" si="144"/>
        <v/>
      </c>
      <c r="CA66" s="12" t="str">
        <f t="shared" si="144"/>
        <v/>
      </c>
      <c r="CB66" s="12" t="str">
        <f t="shared" si="144"/>
        <v/>
      </c>
      <c r="CC66" s="12" t="str">
        <f t="shared" si="144"/>
        <v/>
      </c>
      <c r="CD66" s="12" t="str">
        <f t="shared" si="144"/>
        <v/>
      </c>
      <c r="CE66" s="12" t="str">
        <f t="shared" si="144"/>
        <v/>
      </c>
      <c r="CF66" s="12" t="str">
        <f t="shared" si="144"/>
        <v/>
      </c>
      <c r="CG66" s="12" t="str">
        <f t="shared" si="144"/>
        <v/>
      </c>
      <c r="CH66" s="12" t="str">
        <f t="shared" si="145"/>
        <v/>
      </c>
      <c r="CI66" s="12" t="str">
        <f t="shared" si="145"/>
        <v/>
      </c>
      <c r="CJ66" s="12" t="str">
        <f t="shared" si="145"/>
        <v/>
      </c>
      <c r="CK66" s="12" t="str">
        <f t="shared" si="145"/>
        <v/>
      </c>
      <c r="CL66" s="12" t="str">
        <f t="shared" si="145"/>
        <v/>
      </c>
      <c r="CM66" s="12" t="str">
        <f t="shared" si="145"/>
        <v/>
      </c>
      <c r="CN66" s="12" t="str">
        <f t="shared" si="145"/>
        <v/>
      </c>
      <c r="CO66" s="12" t="str">
        <f t="shared" si="145"/>
        <v/>
      </c>
      <c r="CP66" s="12" t="str">
        <f t="shared" si="145"/>
        <v/>
      </c>
      <c r="CQ66" s="12" t="str">
        <f t="shared" si="145"/>
        <v/>
      </c>
      <c r="CR66" s="12" t="str">
        <f t="shared" si="146"/>
        <v/>
      </c>
      <c r="CS66" s="12" t="str">
        <f t="shared" si="146"/>
        <v/>
      </c>
      <c r="CT66" s="12" t="str">
        <f t="shared" si="146"/>
        <v/>
      </c>
      <c r="CU66" s="12" t="str">
        <f t="shared" si="146"/>
        <v/>
      </c>
      <c r="CV66" s="12" t="str">
        <f t="shared" si="146"/>
        <v/>
      </c>
      <c r="CW66" s="12" t="str">
        <f t="shared" si="146"/>
        <v/>
      </c>
      <c r="CX66" s="12" t="str">
        <f t="shared" si="146"/>
        <v/>
      </c>
      <c r="CY66" s="12" t="str">
        <f t="shared" si="146"/>
        <v/>
      </c>
      <c r="CZ66" s="12" t="str">
        <f t="shared" si="146"/>
        <v/>
      </c>
      <c r="DA66" s="12" t="str">
        <f t="shared" si="146"/>
        <v/>
      </c>
      <c r="DB66" s="12" t="str">
        <f t="shared" si="146"/>
        <v/>
      </c>
      <c r="DC66" s="12" t="str">
        <f t="shared" si="146"/>
        <v/>
      </c>
      <c r="DD66" s="12" t="str">
        <f t="shared" si="146"/>
        <v/>
      </c>
      <c r="DE66" s="12" t="str">
        <f t="shared" si="146"/>
        <v/>
      </c>
      <c r="DF66" s="12" t="str">
        <f t="shared" si="146"/>
        <v/>
      </c>
      <c r="DG66" s="12" t="str">
        <f t="shared" si="147"/>
        <v/>
      </c>
      <c r="DH66" s="12" t="str">
        <f t="shared" si="147"/>
        <v/>
      </c>
      <c r="DI66" s="12" t="str">
        <f t="shared" si="147"/>
        <v/>
      </c>
      <c r="DJ66" s="12" t="str">
        <f t="shared" si="147"/>
        <v/>
      </c>
      <c r="DK66" s="12" t="str">
        <f t="shared" si="147"/>
        <v/>
      </c>
      <c r="DL66" s="12" t="str">
        <f t="shared" si="147"/>
        <v/>
      </c>
      <c r="DM66" s="12" t="str">
        <f t="shared" si="147"/>
        <v/>
      </c>
      <c r="DN66" s="12" t="str">
        <f t="shared" si="147"/>
        <v/>
      </c>
      <c r="DO66" s="12" t="str">
        <f t="shared" si="147"/>
        <v/>
      </c>
      <c r="DP66" s="12" t="str">
        <f t="shared" si="147"/>
        <v/>
      </c>
      <c r="DQ66" s="12" t="str">
        <f t="shared" si="147"/>
        <v/>
      </c>
      <c r="DR66" s="12" t="str">
        <f t="shared" si="147"/>
        <v/>
      </c>
      <c r="DS66" s="12" t="str">
        <f t="shared" si="147"/>
        <v/>
      </c>
      <c r="DT66" s="12" t="str">
        <f t="shared" si="147"/>
        <v/>
      </c>
      <c r="DU66" s="12" t="str">
        <f t="shared" si="147"/>
        <v/>
      </c>
      <c r="DV66" s="12" t="str">
        <f t="shared" si="147"/>
        <v/>
      </c>
      <c r="DW66" s="12" t="str">
        <f t="shared" si="147"/>
        <v/>
      </c>
      <c r="DX66" s="12" t="str">
        <f t="shared" si="147"/>
        <v/>
      </c>
      <c r="DY66" s="12" t="str">
        <f t="shared" si="147"/>
        <v/>
      </c>
      <c r="DZ66" s="12" t="str">
        <f t="shared" si="147"/>
        <v/>
      </c>
      <c r="EA66" s="12" t="str">
        <f t="shared" si="147"/>
        <v/>
      </c>
      <c r="EB66" s="12" t="str">
        <f t="shared" si="147"/>
        <v/>
      </c>
      <c r="EC66" s="12" t="str">
        <f t="shared" si="147"/>
        <v/>
      </c>
      <c r="ED66" s="12" t="str">
        <f t="shared" si="147"/>
        <v/>
      </c>
      <c r="EE66" s="12" t="str">
        <f t="shared" si="147"/>
        <v/>
      </c>
      <c r="EF66" s="12" t="str">
        <f t="shared" si="147"/>
        <v/>
      </c>
      <c r="EG66" s="12" t="str">
        <f t="shared" si="147"/>
        <v/>
      </c>
      <c r="EH66" s="12" t="str">
        <f t="shared" si="147"/>
        <v/>
      </c>
      <c r="EI66" s="12" t="str">
        <f t="shared" si="147"/>
        <v/>
      </c>
      <c r="EJ66" s="12" t="str">
        <f t="shared" si="148"/>
        <v/>
      </c>
      <c r="EK66" s="12" t="str">
        <f t="shared" si="148"/>
        <v/>
      </c>
      <c r="EL66" s="12" t="str">
        <f t="shared" si="148"/>
        <v/>
      </c>
      <c r="EM66" s="12" t="str">
        <f t="shared" si="148"/>
        <v/>
      </c>
      <c r="EN66" s="12" t="str">
        <f t="shared" si="148"/>
        <v/>
      </c>
      <c r="EO66" s="12" t="str">
        <f t="shared" si="148"/>
        <v/>
      </c>
      <c r="EP66" s="12" t="str">
        <f t="shared" si="148"/>
        <v/>
      </c>
      <c r="EQ66" s="12" t="str">
        <f t="shared" si="148"/>
        <v/>
      </c>
      <c r="ER66" s="12" t="str">
        <f t="shared" si="148"/>
        <v/>
      </c>
      <c r="ES66" s="12" t="str">
        <f t="shared" si="148"/>
        <v/>
      </c>
      <c r="ET66" s="12" t="str">
        <f t="shared" si="148"/>
        <v/>
      </c>
      <c r="EU66" s="12" t="str">
        <f t="shared" si="148"/>
        <v/>
      </c>
    </row>
    <row r="67" spans="1:151" ht="18" customHeight="1" x14ac:dyDescent="0.2">
      <c r="A67" s="7" t="str">
        <f t="shared" si="149"/>
        <v>U17M 400m Heats</v>
      </c>
      <c r="B67" s="141" t="str">
        <f>'U13-U17-U20 Champs Timescale'!B53</f>
        <v>T16-1</v>
      </c>
      <c r="C67" s="142">
        <f>'U13-U17-U20 Champs Timescale'!C53</f>
        <v>0.45138888888888884</v>
      </c>
      <c r="D67" s="151">
        <f>'U13-U17-U20 Champs Timescale'!D53</f>
        <v>1.3888888888888888E-2</v>
      </c>
      <c r="E67" s="144">
        <f>'U13-U17-U20 Champs Timescale'!E53</f>
        <v>0.49999999999999994</v>
      </c>
      <c r="F67" s="145">
        <f>'U13-U17-U20 Champs Timescale'!F53</f>
        <v>0.51041666666666663</v>
      </c>
      <c r="G67" s="196">
        <f>'U13-U17-U20 Champs Timescale'!G53</f>
        <v>0.51388888888888884</v>
      </c>
      <c r="H67" s="232" t="str">
        <f>'U13-U17-U20 Champs Timescale'!K53</f>
        <v>400m</v>
      </c>
      <c r="I67" s="232" t="str">
        <f>'U13-U17-U20 Champs Timescale'!L53</f>
        <v>Heats</v>
      </c>
      <c r="J67" s="233" t="str">
        <f>'U13-U17-U20 Champs Timescale'!H53</f>
        <v>U17M</v>
      </c>
      <c r="K67" s="147">
        <f>'U13-U17-U20 Champs Timescale'!I53</f>
        <v>8</v>
      </c>
      <c r="L67" s="152" t="str">
        <f>'U13-U17-U20 Champs Timescale'!J53</f>
        <v>2</v>
      </c>
      <c r="M67" s="149">
        <v>8</v>
      </c>
      <c r="N67" s="146">
        <f>SUM(L67*$N$109)</f>
        <v>1.0416666666666666E-2</v>
      </c>
      <c r="O67" s="146"/>
      <c r="Q67" s="183">
        <f t="shared" si="133"/>
        <v>0.52430555555555547</v>
      </c>
      <c r="R67" s="108" t="str">
        <f t="shared" si="134"/>
        <v>U13B 60m Hurdles Straight Final</v>
      </c>
      <c r="S67" s="22">
        <v>1</v>
      </c>
      <c r="T67" s="94" t="s">
        <v>102</v>
      </c>
      <c r="U67" s="82" t="str">
        <f t="shared" si="150"/>
        <v/>
      </c>
      <c r="V67" s="64" t="str">
        <f t="shared" si="135"/>
        <v/>
      </c>
      <c r="W67" s="63" t="str">
        <f t="shared" si="136"/>
        <v/>
      </c>
      <c r="X67" s="11" t="str">
        <f t="shared" si="137"/>
        <v/>
      </c>
      <c r="Y67" s="42" t="str">
        <f t="shared" si="138"/>
        <v/>
      </c>
      <c r="Z67" s="26" t="str">
        <f t="shared" si="139"/>
        <v/>
      </c>
      <c r="AA67" s="12" t="str">
        <f t="shared" si="139"/>
        <v/>
      </c>
      <c r="AB67" s="12" t="str">
        <f t="shared" si="139"/>
        <v/>
      </c>
      <c r="AC67" s="12" t="str">
        <f t="shared" si="139"/>
        <v/>
      </c>
      <c r="AD67" s="12" t="str">
        <f t="shared" si="139"/>
        <v/>
      </c>
      <c r="AE67" s="12" t="str">
        <f t="shared" si="139"/>
        <v/>
      </c>
      <c r="AF67" s="12" t="str">
        <f t="shared" si="139"/>
        <v/>
      </c>
      <c r="AG67" s="12" t="str">
        <f t="shared" si="139"/>
        <v/>
      </c>
      <c r="AH67" s="12" t="str">
        <f t="shared" si="139"/>
        <v/>
      </c>
      <c r="AI67" s="12" t="str">
        <f t="shared" si="139"/>
        <v/>
      </c>
      <c r="AJ67" s="12" t="str">
        <f t="shared" si="140"/>
        <v/>
      </c>
      <c r="AK67" s="12" t="str">
        <f t="shared" si="140"/>
        <v/>
      </c>
      <c r="AL67" s="12" t="str">
        <f t="shared" si="140"/>
        <v/>
      </c>
      <c r="AM67" s="12" t="str">
        <f t="shared" si="140"/>
        <v/>
      </c>
      <c r="AN67" s="12" t="str">
        <f t="shared" si="140"/>
        <v/>
      </c>
      <c r="AO67" s="12" t="str">
        <f t="shared" si="140"/>
        <v/>
      </c>
      <c r="AP67" s="12" t="str">
        <f t="shared" si="140"/>
        <v/>
      </c>
      <c r="AQ67" s="12" t="str">
        <f t="shared" si="140"/>
        <v/>
      </c>
      <c r="AR67" s="12" t="str">
        <f t="shared" si="140"/>
        <v/>
      </c>
      <c r="AS67" s="12" t="str">
        <f t="shared" si="140"/>
        <v/>
      </c>
      <c r="AT67" s="12" t="str">
        <f t="shared" si="141"/>
        <v/>
      </c>
      <c r="AU67" s="12" t="str">
        <f t="shared" si="141"/>
        <v/>
      </c>
      <c r="AV67" s="12" t="str">
        <f t="shared" si="141"/>
        <v/>
      </c>
      <c r="AW67" s="12" t="str">
        <f t="shared" si="141"/>
        <v/>
      </c>
      <c r="AX67" s="12" t="str">
        <f t="shared" si="141"/>
        <v/>
      </c>
      <c r="AY67" s="12" t="str">
        <f t="shared" si="141"/>
        <v/>
      </c>
      <c r="AZ67" s="12" t="str">
        <f t="shared" si="141"/>
        <v/>
      </c>
      <c r="BA67" s="12" t="str">
        <f t="shared" si="141"/>
        <v/>
      </c>
      <c r="BB67" s="12" t="str">
        <f t="shared" si="141"/>
        <v/>
      </c>
      <c r="BC67" s="12" t="str">
        <f t="shared" si="141"/>
        <v/>
      </c>
      <c r="BD67" s="12" t="str">
        <f t="shared" si="142"/>
        <v/>
      </c>
      <c r="BE67" s="12" t="str">
        <f t="shared" si="142"/>
        <v/>
      </c>
      <c r="BF67" s="12" t="str">
        <f t="shared" si="142"/>
        <v/>
      </c>
      <c r="BG67" s="12" t="str">
        <f t="shared" si="142"/>
        <v/>
      </c>
      <c r="BH67" s="12" t="str">
        <f t="shared" si="142"/>
        <v/>
      </c>
      <c r="BI67" s="12" t="str">
        <f t="shared" si="142"/>
        <v/>
      </c>
      <c r="BJ67" s="12" t="str">
        <f t="shared" si="142"/>
        <v/>
      </c>
      <c r="BK67" s="12" t="str">
        <f t="shared" si="142"/>
        <v/>
      </c>
      <c r="BL67" s="12" t="str">
        <f t="shared" si="142"/>
        <v/>
      </c>
      <c r="BM67" s="12" t="str">
        <f t="shared" si="142"/>
        <v/>
      </c>
      <c r="BN67" s="12" t="str">
        <f t="shared" si="143"/>
        <v/>
      </c>
      <c r="BO67" s="12" t="str">
        <f t="shared" si="143"/>
        <v/>
      </c>
      <c r="BP67" s="12" t="str">
        <f t="shared" si="143"/>
        <v/>
      </c>
      <c r="BQ67" s="12" t="str">
        <f t="shared" si="143"/>
        <v/>
      </c>
      <c r="BR67" s="12" t="str">
        <f t="shared" si="143"/>
        <v/>
      </c>
      <c r="BS67" s="12" t="str">
        <f t="shared" si="143"/>
        <v/>
      </c>
      <c r="BT67" s="12" t="str">
        <f t="shared" si="143"/>
        <v/>
      </c>
      <c r="BU67" s="12" t="str">
        <f t="shared" si="143"/>
        <v/>
      </c>
      <c r="BV67" s="12" t="str">
        <f t="shared" si="143"/>
        <v/>
      </c>
      <c r="BW67" s="12" t="str">
        <f t="shared" si="143"/>
        <v/>
      </c>
      <c r="BX67" s="12" t="str">
        <f t="shared" si="144"/>
        <v/>
      </c>
      <c r="BY67" s="12" t="str">
        <f t="shared" si="144"/>
        <v/>
      </c>
      <c r="BZ67" s="12" t="str">
        <f t="shared" si="144"/>
        <v/>
      </c>
      <c r="CA67" s="12" t="str">
        <f t="shared" si="144"/>
        <v/>
      </c>
      <c r="CB67" s="12" t="str">
        <f t="shared" si="144"/>
        <v/>
      </c>
      <c r="CC67" s="12" t="str">
        <f t="shared" si="144"/>
        <v/>
      </c>
      <c r="CD67" s="12" t="str">
        <f t="shared" si="144"/>
        <v/>
      </c>
      <c r="CE67" s="12" t="str">
        <f t="shared" si="144"/>
        <v/>
      </c>
      <c r="CF67" s="12" t="str">
        <f t="shared" si="144"/>
        <v/>
      </c>
      <c r="CG67" s="12" t="str">
        <f t="shared" si="144"/>
        <v/>
      </c>
      <c r="CH67" s="12" t="str">
        <f t="shared" si="145"/>
        <v/>
      </c>
      <c r="CI67" s="12" t="str">
        <f t="shared" si="145"/>
        <v/>
      </c>
      <c r="CJ67" s="12" t="str">
        <f t="shared" si="145"/>
        <v/>
      </c>
      <c r="CK67" s="12" t="str">
        <f t="shared" si="145"/>
        <v/>
      </c>
      <c r="CL67" s="12" t="str">
        <f t="shared" si="145"/>
        <v/>
      </c>
      <c r="CM67" s="12" t="str">
        <f t="shared" si="145"/>
        <v/>
      </c>
      <c r="CN67" s="12" t="str">
        <f t="shared" si="145"/>
        <v/>
      </c>
      <c r="CO67" s="12" t="str">
        <f t="shared" si="145"/>
        <v/>
      </c>
      <c r="CP67" s="12" t="str">
        <f t="shared" si="145"/>
        <v/>
      </c>
      <c r="CQ67" s="12" t="str">
        <f t="shared" si="145"/>
        <v/>
      </c>
      <c r="CR67" s="12" t="str">
        <f t="shared" si="146"/>
        <v/>
      </c>
      <c r="CS67" s="12" t="str">
        <f t="shared" si="146"/>
        <v/>
      </c>
      <c r="CT67" s="12" t="str">
        <f t="shared" si="146"/>
        <v/>
      </c>
      <c r="CU67" s="12" t="str">
        <f t="shared" si="146"/>
        <v/>
      </c>
      <c r="CV67" s="12" t="str">
        <f t="shared" si="146"/>
        <v/>
      </c>
      <c r="CW67" s="12" t="str">
        <f t="shared" si="146"/>
        <v/>
      </c>
      <c r="CX67" s="12" t="str">
        <f t="shared" si="146"/>
        <v/>
      </c>
      <c r="CY67" s="12" t="str">
        <f t="shared" si="146"/>
        <v/>
      </c>
      <c r="CZ67" s="12" t="str">
        <f t="shared" si="146"/>
        <v/>
      </c>
      <c r="DA67" s="12" t="str">
        <f t="shared" si="146"/>
        <v/>
      </c>
      <c r="DB67" s="12" t="str">
        <f t="shared" si="146"/>
        <v/>
      </c>
      <c r="DC67" s="12" t="str">
        <f t="shared" si="146"/>
        <v/>
      </c>
      <c r="DD67" s="12" t="str">
        <f t="shared" si="146"/>
        <v/>
      </c>
      <c r="DE67" s="12" t="str">
        <f t="shared" si="146"/>
        <v/>
      </c>
      <c r="DF67" s="12" t="str">
        <f t="shared" si="146"/>
        <v/>
      </c>
      <c r="DG67" s="12" t="str">
        <f t="shared" si="147"/>
        <v/>
      </c>
      <c r="DH67" s="12" t="str">
        <f t="shared" si="147"/>
        <v/>
      </c>
      <c r="DI67" s="12" t="str">
        <f t="shared" si="147"/>
        <v/>
      </c>
      <c r="DJ67" s="12" t="str">
        <f t="shared" si="147"/>
        <v/>
      </c>
      <c r="DK67" s="12" t="str">
        <f t="shared" si="147"/>
        <v/>
      </c>
      <c r="DL67" s="12" t="str">
        <f t="shared" si="147"/>
        <v/>
      </c>
      <c r="DM67" s="12" t="str">
        <f t="shared" si="147"/>
        <v/>
      </c>
      <c r="DN67" s="12" t="str">
        <f t="shared" si="147"/>
        <v/>
      </c>
      <c r="DO67" s="12" t="str">
        <f t="shared" si="147"/>
        <v/>
      </c>
      <c r="DP67" s="12" t="str">
        <f t="shared" si="147"/>
        <v/>
      </c>
      <c r="DQ67" s="12" t="str">
        <f t="shared" si="147"/>
        <v/>
      </c>
      <c r="DR67" s="12" t="str">
        <f t="shared" si="147"/>
        <v/>
      </c>
      <c r="DS67" s="12" t="str">
        <f t="shared" si="147"/>
        <v/>
      </c>
      <c r="DT67" s="12" t="str">
        <f t="shared" si="147"/>
        <v/>
      </c>
      <c r="DU67" s="12" t="str">
        <f t="shared" si="147"/>
        <v/>
      </c>
      <c r="DV67" s="12" t="str">
        <f t="shared" si="147"/>
        <v/>
      </c>
      <c r="DW67" s="12" t="str">
        <f t="shared" si="147"/>
        <v/>
      </c>
      <c r="DX67" s="12" t="str">
        <f t="shared" si="147"/>
        <v/>
      </c>
      <c r="DY67" s="12" t="str">
        <f t="shared" si="147"/>
        <v/>
      </c>
      <c r="DZ67" s="12" t="str">
        <f t="shared" si="147"/>
        <v/>
      </c>
      <c r="EA67" s="12" t="str">
        <f t="shared" si="147"/>
        <v/>
      </c>
      <c r="EB67" s="12" t="str">
        <f t="shared" si="147"/>
        <v/>
      </c>
      <c r="EC67" s="12" t="str">
        <f t="shared" si="147"/>
        <v/>
      </c>
      <c r="ED67" s="12" t="str">
        <f t="shared" si="147"/>
        <v/>
      </c>
      <c r="EE67" s="12" t="str">
        <f t="shared" si="147"/>
        <v/>
      </c>
      <c r="EF67" s="12" t="str">
        <f t="shared" si="147"/>
        <v/>
      </c>
      <c r="EG67" s="12" t="str">
        <f t="shared" si="147"/>
        <v/>
      </c>
      <c r="EH67" s="12" t="str">
        <f t="shared" si="147"/>
        <v/>
      </c>
      <c r="EI67" s="12" t="str">
        <f t="shared" si="147"/>
        <v/>
      </c>
      <c r="EJ67" s="12" t="str">
        <f t="shared" si="148"/>
        <v/>
      </c>
      <c r="EK67" s="12" t="str">
        <f t="shared" si="148"/>
        <v/>
      </c>
      <c r="EL67" s="12" t="str">
        <f t="shared" si="148"/>
        <v/>
      </c>
      <c r="EM67" s="12" t="str">
        <f t="shared" si="148"/>
        <v/>
      </c>
      <c r="EN67" s="12" t="str">
        <f t="shared" si="148"/>
        <v/>
      </c>
      <c r="EO67" s="12" t="str">
        <f t="shared" si="148"/>
        <v/>
      </c>
      <c r="EP67" s="12" t="str">
        <f t="shared" si="148"/>
        <v/>
      </c>
      <c r="EQ67" s="12" t="str">
        <f t="shared" si="148"/>
        <v/>
      </c>
      <c r="ER67" s="12" t="str">
        <f t="shared" si="148"/>
        <v/>
      </c>
      <c r="ES67" s="12" t="str">
        <f t="shared" si="148"/>
        <v/>
      </c>
      <c r="ET67" s="12" t="str">
        <f t="shared" si="148"/>
        <v/>
      </c>
      <c r="EU67" s="12" t="str">
        <f t="shared" si="148"/>
        <v/>
      </c>
    </row>
    <row r="68" spans="1:151" ht="18" customHeight="1" x14ac:dyDescent="0.2">
      <c r="A68" s="7" t="str">
        <f t="shared" si="149"/>
        <v>U17W 300m Heats</v>
      </c>
      <c r="B68" s="141" t="str">
        <f>'U13-U17-U20 Champs Timescale'!B54</f>
        <v>T17-1</v>
      </c>
      <c r="C68" s="142">
        <f>'U13-U17-U20 Champs Timescale'!C54</f>
        <v>0.46527777777777768</v>
      </c>
      <c r="D68" s="151">
        <f>'U13-U17-U20 Champs Timescale'!D54</f>
        <v>1.3888888888888888E-2</v>
      </c>
      <c r="E68" s="144">
        <f>'U13-U17-U20 Champs Timescale'!E54</f>
        <v>0.51388888888888884</v>
      </c>
      <c r="F68" s="145">
        <f>'U13-U17-U20 Champs Timescale'!F54</f>
        <v>0.52430555555555547</v>
      </c>
      <c r="G68" s="196">
        <f>'U13-U17-U20 Champs Timescale'!G54</f>
        <v>0.52777777777777768</v>
      </c>
      <c r="H68" s="232" t="str">
        <f>'U13-U17-U20 Champs Timescale'!K54</f>
        <v>300m</v>
      </c>
      <c r="I68" s="232" t="str">
        <f>'U13-U17-U20 Champs Timescale'!L54</f>
        <v>Heats</v>
      </c>
      <c r="J68" s="233" t="str">
        <f>'U13-U17-U20 Champs Timescale'!H54</f>
        <v>U17W</v>
      </c>
      <c r="K68" s="147">
        <f>'U13-U17-U20 Champs Timescale'!I54</f>
        <v>13</v>
      </c>
      <c r="L68" s="152" t="str">
        <f>'U13-U17-U20 Champs Timescale'!J54</f>
        <v>4</v>
      </c>
      <c r="M68" s="149">
        <v>8</v>
      </c>
      <c r="N68" s="146">
        <f t="shared" ref="N68:N74" si="151">SUM(L68*$N$107)</f>
        <v>1.3888888888888888E-2</v>
      </c>
      <c r="O68" s="146"/>
      <c r="Q68" s="183">
        <f t="shared" si="133"/>
        <v>0.54166666666666652</v>
      </c>
      <c r="R68" s="108" t="s">
        <v>2664</v>
      </c>
      <c r="S68" s="22">
        <v>1</v>
      </c>
      <c r="T68" s="73" t="s">
        <v>116</v>
      </c>
      <c r="U68" s="82" t="str">
        <f t="shared" si="150"/>
        <v/>
      </c>
      <c r="V68" s="64" t="str">
        <f t="shared" si="135"/>
        <v/>
      </c>
      <c r="W68" s="63" t="str">
        <f t="shared" si="136"/>
        <v/>
      </c>
      <c r="X68" s="11" t="str">
        <f t="shared" si="137"/>
        <v/>
      </c>
      <c r="Y68" s="42" t="str">
        <f t="shared" si="138"/>
        <v/>
      </c>
      <c r="Z68" s="26" t="str">
        <f t="shared" si="139"/>
        <v/>
      </c>
      <c r="AA68" s="12" t="str">
        <f t="shared" si="139"/>
        <v/>
      </c>
      <c r="AB68" s="12" t="str">
        <f t="shared" si="139"/>
        <v/>
      </c>
      <c r="AC68" s="12" t="str">
        <f t="shared" si="139"/>
        <v/>
      </c>
      <c r="AD68" s="12" t="str">
        <f t="shared" si="139"/>
        <v/>
      </c>
      <c r="AE68" s="12" t="str">
        <f t="shared" si="139"/>
        <v/>
      </c>
      <c r="AF68" s="12" t="str">
        <f t="shared" si="139"/>
        <v/>
      </c>
      <c r="AG68" s="12" t="str">
        <f t="shared" si="139"/>
        <v/>
      </c>
      <c r="AH68" s="12" t="str">
        <f t="shared" si="139"/>
        <v/>
      </c>
      <c r="AI68" s="12" t="str">
        <f t="shared" si="139"/>
        <v/>
      </c>
      <c r="AJ68" s="12" t="str">
        <f t="shared" si="140"/>
        <v/>
      </c>
      <c r="AK68" s="12" t="str">
        <f t="shared" si="140"/>
        <v/>
      </c>
      <c r="AL68" s="12" t="str">
        <f t="shared" si="140"/>
        <v/>
      </c>
      <c r="AM68" s="12" t="str">
        <f t="shared" si="140"/>
        <v/>
      </c>
      <c r="AN68" s="12" t="str">
        <f t="shared" si="140"/>
        <v/>
      </c>
      <c r="AO68" s="12" t="str">
        <f t="shared" si="140"/>
        <v/>
      </c>
      <c r="AP68" s="12" t="str">
        <f t="shared" si="140"/>
        <v/>
      </c>
      <c r="AQ68" s="12" t="str">
        <f t="shared" si="140"/>
        <v/>
      </c>
      <c r="AR68" s="12" t="str">
        <f t="shared" si="140"/>
        <v/>
      </c>
      <c r="AS68" s="12" t="str">
        <f t="shared" si="140"/>
        <v/>
      </c>
      <c r="AT68" s="12" t="str">
        <f t="shared" si="141"/>
        <v/>
      </c>
      <c r="AU68" s="12" t="str">
        <f t="shared" si="141"/>
        <v/>
      </c>
      <c r="AV68" s="12" t="str">
        <f t="shared" si="141"/>
        <v/>
      </c>
      <c r="AW68" s="12" t="str">
        <f t="shared" si="141"/>
        <v/>
      </c>
      <c r="AX68" s="12" t="str">
        <f t="shared" si="141"/>
        <v/>
      </c>
      <c r="AY68" s="12" t="str">
        <f t="shared" si="141"/>
        <v/>
      </c>
      <c r="AZ68" s="12" t="str">
        <f t="shared" si="141"/>
        <v/>
      </c>
      <c r="BA68" s="12" t="str">
        <f t="shared" si="141"/>
        <v/>
      </c>
      <c r="BB68" s="12" t="str">
        <f t="shared" si="141"/>
        <v/>
      </c>
      <c r="BC68" s="12" t="str">
        <f t="shared" si="141"/>
        <v/>
      </c>
      <c r="BD68" s="12" t="str">
        <f t="shared" si="142"/>
        <v/>
      </c>
      <c r="BE68" s="12" t="str">
        <f t="shared" si="142"/>
        <v/>
      </c>
      <c r="BF68" s="12" t="str">
        <f t="shared" si="142"/>
        <v/>
      </c>
      <c r="BG68" s="12" t="str">
        <f t="shared" si="142"/>
        <v/>
      </c>
      <c r="BH68" s="12" t="str">
        <f t="shared" si="142"/>
        <v/>
      </c>
      <c r="BI68" s="12" t="str">
        <f t="shared" si="142"/>
        <v/>
      </c>
      <c r="BJ68" s="12" t="str">
        <f t="shared" si="142"/>
        <v/>
      </c>
      <c r="BK68" s="12" t="str">
        <f t="shared" si="142"/>
        <v/>
      </c>
      <c r="BL68" s="12" t="str">
        <f t="shared" si="142"/>
        <v/>
      </c>
      <c r="BM68" s="12" t="str">
        <f t="shared" si="142"/>
        <v/>
      </c>
      <c r="BN68" s="12" t="str">
        <f t="shared" si="143"/>
        <v/>
      </c>
      <c r="BO68" s="12" t="str">
        <f t="shared" si="143"/>
        <v/>
      </c>
      <c r="BP68" s="12" t="str">
        <f t="shared" si="143"/>
        <v/>
      </c>
      <c r="BQ68" s="12" t="str">
        <f t="shared" si="143"/>
        <v/>
      </c>
      <c r="BR68" s="12" t="str">
        <f t="shared" si="143"/>
        <v/>
      </c>
      <c r="BS68" s="12" t="str">
        <f t="shared" si="143"/>
        <v/>
      </c>
      <c r="BT68" s="12" t="str">
        <f t="shared" si="143"/>
        <v/>
      </c>
      <c r="BU68" s="12" t="str">
        <f t="shared" si="143"/>
        <v/>
      </c>
      <c r="BV68" s="12" t="str">
        <f t="shared" si="143"/>
        <v/>
      </c>
      <c r="BW68" s="12" t="str">
        <f t="shared" si="143"/>
        <v/>
      </c>
      <c r="BX68" s="12" t="str">
        <f t="shared" si="144"/>
        <v/>
      </c>
      <c r="BY68" s="12" t="str">
        <f t="shared" si="144"/>
        <v/>
      </c>
      <c r="BZ68" s="12" t="str">
        <f t="shared" si="144"/>
        <v/>
      </c>
      <c r="CA68" s="12" t="str">
        <f t="shared" si="144"/>
        <v/>
      </c>
      <c r="CB68" s="12" t="str">
        <f t="shared" si="144"/>
        <v/>
      </c>
      <c r="CC68" s="12" t="str">
        <f t="shared" si="144"/>
        <v/>
      </c>
      <c r="CD68" s="12" t="str">
        <f t="shared" si="144"/>
        <v/>
      </c>
      <c r="CE68" s="12" t="str">
        <f t="shared" si="144"/>
        <v/>
      </c>
      <c r="CF68" s="12" t="str">
        <f t="shared" si="144"/>
        <v/>
      </c>
      <c r="CG68" s="12" t="str">
        <f t="shared" si="144"/>
        <v/>
      </c>
      <c r="CH68" s="12" t="str">
        <f t="shared" si="145"/>
        <v/>
      </c>
      <c r="CI68" s="12" t="str">
        <f t="shared" si="145"/>
        <v/>
      </c>
      <c r="CJ68" s="12" t="str">
        <f t="shared" si="145"/>
        <v/>
      </c>
      <c r="CK68" s="12" t="str">
        <f t="shared" si="145"/>
        <v/>
      </c>
      <c r="CL68" s="12" t="str">
        <f t="shared" si="145"/>
        <v/>
      </c>
      <c r="CM68" s="12" t="str">
        <f t="shared" si="145"/>
        <v/>
      </c>
      <c r="CN68" s="12" t="str">
        <f t="shared" si="145"/>
        <v/>
      </c>
      <c r="CO68" s="12" t="str">
        <f t="shared" si="145"/>
        <v/>
      </c>
      <c r="CP68" s="12" t="str">
        <f t="shared" si="145"/>
        <v/>
      </c>
      <c r="CQ68" s="12" t="str">
        <f t="shared" si="145"/>
        <v/>
      </c>
      <c r="CR68" s="12" t="str">
        <f t="shared" si="146"/>
        <v/>
      </c>
      <c r="CS68" s="12" t="str">
        <f t="shared" si="146"/>
        <v/>
      </c>
      <c r="CT68" s="12" t="str">
        <f t="shared" si="146"/>
        <v/>
      </c>
      <c r="CU68" s="12" t="str">
        <f t="shared" si="146"/>
        <v/>
      </c>
      <c r="CV68" s="12" t="str">
        <f t="shared" si="146"/>
        <v/>
      </c>
      <c r="CW68" s="12" t="str">
        <f t="shared" si="146"/>
        <v/>
      </c>
      <c r="CX68" s="12" t="str">
        <f t="shared" si="146"/>
        <v/>
      </c>
      <c r="CY68" s="12" t="str">
        <f t="shared" si="146"/>
        <v/>
      </c>
      <c r="CZ68" s="12" t="str">
        <f t="shared" si="146"/>
        <v/>
      </c>
      <c r="DA68" s="12" t="str">
        <f t="shared" si="146"/>
        <v/>
      </c>
      <c r="DB68" s="12" t="str">
        <f t="shared" si="146"/>
        <v/>
      </c>
      <c r="DC68" s="12" t="str">
        <f t="shared" si="146"/>
        <v/>
      </c>
      <c r="DD68" s="12" t="str">
        <f t="shared" si="146"/>
        <v/>
      </c>
      <c r="DE68" s="12" t="str">
        <f t="shared" si="146"/>
        <v/>
      </c>
      <c r="DF68" s="12" t="str">
        <f t="shared" si="146"/>
        <v/>
      </c>
      <c r="DG68" s="12" t="str">
        <f t="shared" si="147"/>
        <v/>
      </c>
      <c r="DH68" s="12" t="str">
        <f t="shared" si="147"/>
        <v/>
      </c>
      <c r="DI68" s="12" t="str">
        <f t="shared" si="147"/>
        <v/>
      </c>
      <c r="DJ68" s="12" t="str">
        <f t="shared" si="147"/>
        <v/>
      </c>
      <c r="DK68" s="12" t="str">
        <f t="shared" si="147"/>
        <v/>
      </c>
      <c r="DL68" s="12" t="str">
        <f t="shared" si="147"/>
        <v/>
      </c>
      <c r="DM68" s="12" t="str">
        <f t="shared" si="147"/>
        <v/>
      </c>
      <c r="DN68" s="12" t="str">
        <f t="shared" si="147"/>
        <v/>
      </c>
      <c r="DO68" s="12" t="str">
        <f t="shared" si="147"/>
        <v/>
      </c>
      <c r="DP68" s="12" t="str">
        <f t="shared" si="147"/>
        <v/>
      </c>
      <c r="DQ68" s="12" t="str">
        <f t="shared" si="147"/>
        <v/>
      </c>
      <c r="DR68" s="12" t="str">
        <f t="shared" si="147"/>
        <v/>
      </c>
      <c r="DS68" s="12" t="str">
        <f t="shared" si="147"/>
        <v/>
      </c>
      <c r="DT68" s="12" t="str">
        <f t="shared" si="147"/>
        <v/>
      </c>
      <c r="DU68" s="12" t="str">
        <f t="shared" si="147"/>
        <v/>
      </c>
      <c r="DV68" s="12" t="str">
        <f t="shared" si="147"/>
        <v/>
      </c>
      <c r="DW68" s="12" t="str">
        <f t="shared" si="147"/>
        <v/>
      </c>
      <c r="DX68" s="12" t="str">
        <f t="shared" si="147"/>
        <v/>
      </c>
      <c r="DY68" s="12" t="str">
        <f t="shared" si="147"/>
        <v/>
      </c>
      <c r="DZ68" s="12" t="str">
        <f t="shared" si="147"/>
        <v/>
      </c>
      <c r="EA68" s="12" t="str">
        <f t="shared" si="147"/>
        <v/>
      </c>
      <c r="EB68" s="12" t="str">
        <f t="shared" si="147"/>
        <v/>
      </c>
      <c r="EC68" s="12" t="str">
        <f t="shared" si="147"/>
        <v/>
      </c>
      <c r="ED68" s="12" t="str">
        <f t="shared" si="147"/>
        <v/>
      </c>
      <c r="EE68" s="12" t="str">
        <f t="shared" si="147"/>
        <v/>
      </c>
      <c r="EF68" s="12" t="str">
        <f t="shared" si="147"/>
        <v/>
      </c>
      <c r="EG68" s="12" t="str">
        <f t="shared" si="147"/>
        <v/>
      </c>
      <c r="EH68" s="12" t="str">
        <f t="shared" si="147"/>
        <v/>
      </c>
      <c r="EI68" s="12" t="str">
        <f t="shared" si="147"/>
        <v/>
      </c>
      <c r="EJ68" s="12" t="str">
        <f t="shared" si="148"/>
        <v/>
      </c>
      <c r="EK68" s="12" t="str">
        <f t="shared" si="148"/>
        <v/>
      </c>
      <c r="EL68" s="12" t="str">
        <f t="shared" si="148"/>
        <v/>
      </c>
      <c r="EM68" s="12" t="str">
        <f t="shared" si="148"/>
        <v/>
      </c>
      <c r="EN68" s="12" t="str">
        <f t="shared" si="148"/>
        <v/>
      </c>
      <c r="EO68" s="12" t="str">
        <f t="shared" si="148"/>
        <v/>
      </c>
      <c r="EP68" s="12" t="str">
        <f t="shared" si="148"/>
        <v/>
      </c>
      <c r="EQ68" s="12" t="str">
        <f t="shared" si="148"/>
        <v/>
      </c>
      <c r="ER68" s="12" t="str">
        <f t="shared" si="148"/>
        <v/>
      </c>
      <c r="ES68" s="12" t="str">
        <f t="shared" si="148"/>
        <v/>
      </c>
      <c r="ET68" s="12" t="str">
        <f t="shared" si="148"/>
        <v/>
      </c>
      <c r="EU68" s="12" t="str">
        <f t="shared" si="148"/>
        <v/>
      </c>
    </row>
    <row r="69" spans="1:151" ht="18" customHeight="1" x14ac:dyDescent="0.2">
      <c r="A69" s="7" t="str">
        <f t="shared" si="149"/>
        <v>U13G 60m Heats</v>
      </c>
      <c r="B69" s="141" t="str">
        <f>'U13-U17-U20 Champs Timescale'!B55</f>
        <v>T18-1</v>
      </c>
      <c r="C69" s="142">
        <f>'U13-U17-U20 Champs Timescale'!C55</f>
        <v>0.47916666666666652</v>
      </c>
      <c r="D69" s="151">
        <f>'U13-U17-U20 Champs Timescale'!D55</f>
        <v>1.3888888888888888E-2</v>
      </c>
      <c r="E69" s="144">
        <f>'U13-U17-U20 Champs Timescale'!E55</f>
        <v>0.52777777777777768</v>
      </c>
      <c r="F69" s="145">
        <f>'U13-U17-U20 Champs Timescale'!F55</f>
        <v>0.53819444444444431</v>
      </c>
      <c r="G69" s="196">
        <f>'U13-U17-U20 Champs Timescale'!G55</f>
        <v>0.54166666666666652</v>
      </c>
      <c r="H69" s="232" t="str">
        <f>'U13-U17-U20 Champs Timescale'!K55</f>
        <v>60m</v>
      </c>
      <c r="I69" s="232" t="str">
        <f>'U13-U17-U20 Champs Timescale'!L55</f>
        <v>Heats</v>
      </c>
      <c r="J69" s="233" t="str">
        <f>'U13-U17-U20 Champs Timescale'!H55</f>
        <v>U13G</v>
      </c>
      <c r="K69" s="147">
        <f>'U13-U17-U20 Champs Timescale'!I55</f>
        <v>24</v>
      </c>
      <c r="L69" s="152" t="str">
        <f>'U13-U17-U20 Champs Timescale'!J55</f>
        <v>3</v>
      </c>
      <c r="M69" s="149">
        <v>8</v>
      </c>
      <c r="N69" s="146">
        <f t="shared" si="151"/>
        <v>1.0416666666666666E-2</v>
      </c>
      <c r="O69" s="146"/>
      <c r="Q69" s="183">
        <f t="shared" si="133"/>
        <v>0.55208333333333315</v>
      </c>
      <c r="R69" s="108" t="str">
        <f t="shared" si="134"/>
        <v>U13B Long Jump</v>
      </c>
      <c r="S69" s="22">
        <v>1</v>
      </c>
      <c r="T69" s="121" t="s">
        <v>83</v>
      </c>
      <c r="U69" s="82">
        <f t="shared" si="150"/>
        <v>1.7361111111111112E-2</v>
      </c>
      <c r="V69" s="64">
        <f t="shared" si="135"/>
        <v>0.48958333333333331</v>
      </c>
      <c r="W69" s="63">
        <f t="shared" si="136"/>
        <v>0.5</v>
      </c>
      <c r="X69" s="11">
        <f t="shared" si="137"/>
        <v>1</v>
      </c>
      <c r="Y69" s="42">
        <f t="shared" si="138"/>
        <v>5</v>
      </c>
      <c r="Z69" s="26" t="str">
        <f t="shared" si="139"/>
        <v/>
      </c>
      <c r="AA69" s="12" t="str">
        <f t="shared" si="139"/>
        <v/>
      </c>
      <c r="AB69" s="12" t="str">
        <f t="shared" si="139"/>
        <v/>
      </c>
      <c r="AC69" s="12" t="str">
        <f t="shared" si="139"/>
        <v/>
      </c>
      <c r="AD69" s="12" t="str">
        <f t="shared" si="139"/>
        <v/>
      </c>
      <c r="AE69" s="12" t="str">
        <f t="shared" si="139"/>
        <v/>
      </c>
      <c r="AF69" s="12">
        <f t="shared" si="139"/>
        <v>1</v>
      </c>
      <c r="AG69" s="12">
        <f t="shared" si="139"/>
        <v>1</v>
      </c>
      <c r="AH69" s="12">
        <f t="shared" si="139"/>
        <v>1</v>
      </c>
      <c r="AI69" s="12">
        <f t="shared" si="139"/>
        <v>1</v>
      </c>
      <c r="AJ69" s="12" t="str">
        <f t="shared" si="140"/>
        <v/>
      </c>
      <c r="AK69" s="12" t="str">
        <f t="shared" si="140"/>
        <v/>
      </c>
      <c r="AL69" s="12" t="str">
        <f t="shared" si="140"/>
        <v/>
      </c>
      <c r="AM69" s="12" t="str">
        <f t="shared" si="140"/>
        <v/>
      </c>
      <c r="AN69" s="12" t="str">
        <f t="shared" si="140"/>
        <v/>
      </c>
      <c r="AO69" s="12" t="str">
        <f t="shared" si="140"/>
        <v/>
      </c>
      <c r="AP69" s="12" t="str">
        <f t="shared" si="140"/>
        <v/>
      </c>
      <c r="AQ69" s="12" t="str">
        <f t="shared" si="140"/>
        <v/>
      </c>
      <c r="AR69" s="12" t="str">
        <f t="shared" si="140"/>
        <v/>
      </c>
      <c r="AS69" s="12" t="str">
        <f t="shared" si="140"/>
        <v/>
      </c>
      <c r="AT69" s="12" t="str">
        <f t="shared" si="141"/>
        <v/>
      </c>
      <c r="AU69" s="12" t="str">
        <f t="shared" si="141"/>
        <v/>
      </c>
      <c r="AV69" s="12" t="str">
        <f t="shared" si="141"/>
        <v/>
      </c>
      <c r="AW69" s="12" t="str">
        <f t="shared" si="141"/>
        <v/>
      </c>
      <c r="AX69" s="12" t="str">
        <f t="shared" si="141"/>
        <v/>
      </c>
      <c r="AY69" s="12" t="str">
        <f t="shared" si="141"/>
        <v/>
      </c>
      <c r="AZ69" s="12" t="str">
        <f t="shared" si="141"/>
        <v/>
      </c>
      <c r="BA69" s="12" t="str">
        <f t="shared" si="141"/>
        <v/>
      </c>
      <c r="BB69" s="12" t="str">
        <f t="shared" si="141"/>
        <v/>
      </c>
      <c r="BC69" s="12" t="str">
        <f t="shared" si="141"/>
        <v/>
      </c>
      <c r="BD69" s="12" t="str">
        <f t="shared" si="142"/>
        <v/>
      </c>
      <c r="BE69" s="12" t="str">
        <f t="shared" si="142"/>
        <v/>
      </c>
      <c r="BF69" s="12" t="str">
        <f t="shared" si="142"/>
        <v/>
      </c>
      <c r="BG69" s="12" t="str">
        <f t="shared" si="142"/>
        <v/>
      </c>
      <c r="BH69" s="12" t="str">
        <f t="shared" si="142"/>
        <v/>
      </c>
      <c r="BI69" s="12" t="str">
        <f t="shared" si="142"/>
        <v/>
      </c>
      <c r="BJ69" s="12" t="str">
        <f t="shared" si="142"/>
        <v/>
      </c>
      <c r="BK69" s="12" t="str">
        <f t="shared" si="142"/>
        <v/>
      </c>
      <c r="BL69" s="12" t="str">
        <f t="shared" si="142"/>
        <v/>
      </c>
      <c r="BM69" s="12" t="str">
        <f t="shared" si="142"/>
        <v/>
      </c>
      <c r="BN69" s="12" t="str">
        <f t="shared" si="143"/>
        <v/>
      </c>
      <c r="BO69" s="12" t="str">
        <f t="shared" si="143"/>
        <v/>
      </c>
      <c r="BP69" s="12" t="str">
        <f t="shared" si="143"/>
        <v/>
      </c>
      <c r="BQ69" s="12" t="str">
        <f t="shared" si="143"/>
        <v/>
      </c>
      <c r="BR69" s="12" t="str">
        <f t="shared" si="143"/>
        <v/>
      </c>
      <c r="BS69" s="12" t="str">
        <f t="shared" si="143"/>
        <v/>
      </c>
      <c r="BT69" s="12" t="str">
        <f t="shared" si="143"/>
        <v/>
      </c>
      <c r="BU69" s="12" t="str">
        <f t="shared" si="143"/>
        <v/>
      </c>
      <c r="BV69" s="12" t="str">
        <f t="shared" si="143"/>
        <v/>
      </c>
      <c r="BW69" s="12" t="str">
        <f t="shared" si="143"/>
        <v/>
      </c>
      <c r="BX69" s="12" t="str">
        <f t="shared" si="144"/>
        <v/>
      </c>
      <c r="BY69" s="12" t="str">
        <f t="shared" si="144"/>
        <v/>
      </c>
      <c r="BZ69" s="12" t="str">
        <f t="shared" si="144"/>
        <v/>
      </c>
      <c r="CA69" s="12" t="str">
        <f t="shared" si="144"/>
        <v/>
      </c>
      <c r="CB69" s="12" t="str">
        <f t="shared" si="144"/>
        <v/>
      </c>
      <c r="CC69" s="12" t="str">
        <f t="shared" si="144"/>
        <v/>
      </c>
      <c r="CD69" s="12" t="str">
        <f t="shared" si="144"/>
        <v/>
      </c>
      <c r="CE69" s="12" t="str">
        <f t="shared" si="144"/>
        <v/>
      </c>
      <c r="CF69" s="12" t="str">
        <f t="shared" si="144"/>
        <v/>
      </c>
      <c r="CG69" s="12" t="str">
        <f t="shared" si="144"/>
        <v/>
      </c>
      <c r="CH69" s="12" t="str">
        <f t="shared" si="145"/>
        <v/>
      </c>
      <c r="CI69" s="12" t="str">
        <f t="shared" si="145"/>
        <v/>
      </c>
      <c r="CJ69" s="12" t="str">
        <f t="shared" si="145"/>
        <v/>
      </c>
      <c r="CK69" s="12" t="str">
        <f t="shared" si="145"/>
        <v/>
      </c>
      <c r="CL69" s="12" t="str">
        <f t="shared" si="145"/>
        <v/>
      </c>
      <c r="CM69" s="12" t="str">
        <f t="shared" si="145"/>
        <v/>
      </c>
      <c r="CN69" s="12" t="str">
        <f t="shared" si="145"/>
        <v/>
      </c>
      <c r="CO69" s="12" t="str">
        <f t="shared" si="145"/>
        <v/>
      </c>
      <c r="CP69" s="12" t="str">
        <f t="shared" si="145"/>
        <v/>
      </c>
      <c r="CQ69" s="12" t="str">
        <f t="shared" si="145"/>
        <v/>
      </c>
      <c r="CR69" s="12" t="str">
        <f t="shared" si="146"/>
        <v/>
      </c>
      <c r="CS69" s="12" t="str">
        <f t="shared" si="146"/>
        <v/>
      </c>
      <c r="CT69" s="12" t="str">
        <f t="shared" si="146"/>
        <v/>
      </c>
      <c r="CU69" s="12" t="str">
        <f t="shared" si="146"/>
        <v/>
      </c>
      <c r="CV69" s="12" t="str">
        <f t="shared" si="146"/>
        <v/>
      </c>
      <c r="CW69" s="12" t="str">
        <f t="shared" si="146"/>
        <v/>
      </c>
      <c r="CX69" s="12" t="str">
        <f t="shared" si="146"/>
        <v/>
      </c>
      <c r="CY69" s="12" t="str">
        <f t="shared" si="146"/>
        <v/>
      </c>
      <c r="CZ69" s="12" t="str">
        <f t="shared" si="146"/>
        <v/>
      </c>
      <c r="DA69" s="12" t="str">
        <f t="shared" si="146"/>
        <v/>
      </c>
      <c r="DB69" s="12" t="str">
        <f t="shared" si="146"/>
        <v/>
      </c>
      <c r="DC69" s="12" t="str">
        <f t="shared" si="146"/>
        <v/>
      </c>
      <c r="DD69" s="12" t="str">
        <f t="shared" si="146"/>
        <v/>
      </c>
      <c r="DE69" s="12" t="str">
        <f t="shared" si="146"/>
        <v/>
      </c>
      <c r="DF69" s="12" t="str">
        <f t="shared" si="146"/>
        <v/>
      </c>
      <c r="DG69" s="12" t="str">
        <f t="shared" si="147"/>
        <v/>
      </c>
      <c r="DH69" s="12" t="str">
        <f t="shared" si="147"/>
        <v/>
      </c>
      <c r="DI69" s="12" t="str">
        <f t="shared" si="147"/>
        <v/>
      </c>
      <c r="DJ69" s="12" t="str">
        <f t="shared" si="147"/>
        <v/>
      </c>
      <c r="DK69" s="12" t="str">
        <f t="shared" si="147"/>
        <v/>
      </c>
      <c r="DL69" s="12" t="str">
        <f t="shared" si="147"/>
        <v/>
      </c>
      <c r="DM69" s="12" t="str">
        <f t="shared" si="147"/>
        <v/>
      </c>
      <c r="DN69" s="12" t="str">
        <f t="shared" si="147"/>
        <v/>
      </c>
      <c r="DO69" s="12" t="str">
        <f t="shared" si="147"/>
        <v/>
      </c>
      <c r="DP69" s="12" t="str">
        <f t="shared" si="147"/>
        <v/>
      </c>
      <c r="DQ69" s="12" t="str">
        <f t="shared" si="147"/>
        <v/>
      </c>
      <c r="DR69" s="12" t="str">
        <f t="shared" si="147"/>
        <v/>
      </c>
      <c r="DS69" s="12" t="str">
        <f t="shared" si="147"/>
        <v/>
      </c>
      <c r="DT69" s="12" t="str">
        <f t="shared" si="147"/>
        <v/>
      </c>
      <c r="DU69" s="12" t="str">
        <f t="shared" si="147"/>
        <v/>
      </c>
      <c r="DV69" s="12" t="str">
        <f t="shared" si="147"/>
        <v/>
      </c>
      <c r="DW69" s="12" t="str">
        <f t="shared" si="147"/>
        <v/>
      </c>
      <c r="DX69" s="12" t="str">
        <f t="shared" si="147"/>
        <v/>
      </c>
      <c r="DY69" s="12" t="str">
        <f t="shared" si="147"/>
        <v/>
      </c>
      <c r="DZ69" s="12" t="str">
        <f t="shared" si="147"/>
        <v/>
      </c>
      <c r="EA69" s="12" t="str">
        <f t="shared" si="147"/>
        <v/>
      </c>
      <c r="EB69" s="12" t="str">
        <f t="shared" si="147"/>
        <v/>
      </c>
      <c r="EC69" s="12" t="str">
        <f t="shared" si="147"/>
        <v/>
      </c>
      <c r="ED69" s="12" t="str">
        <f t="shared" si="147"/>
        <v/>
      </c>
      <c r="EE69" s="12" t="str">
        <f t="shared" si="147"/>
        <v/>
      </c>
      <c r="EF69" s="12" t="str">
        <f t="shared" si="147"/>
        <v/>
      </c>
      <c r="EG69" s="12" t="str">
        <f t="shared" si="147"/>
        <v/>
      </c>
      <c r="EH69" s="12" t="str">
        <f t="shared" si="147"/>
        <v/>
      </c>
      <c r="EI69" s="12" t="str">
        <f t="shared" si="147"/>
        <v/>
      </c>
      <c r="EJ69" s="12" t="str">
        <f t="shared" si="148"/>
        <v/>
      </c>
      <c r="EK69" s="12" t="str">
        <f t="shared" si="148"/>
        <v/>
      </c>
      <c r="EL69" s="12" t="str">
        <f t="shared" si="148"/>
        <v/>
      </c>
      <c r="EM69" s="12" t="str">
        <f t="shared" si="148"/>
        <v/>
      </c>
      <c r="EN69" s="12" t="str">
        <f t="shared" si="148"/>
        <v/>
      </c>
      <c r="EO69" s="12" t="str">
        <f t="shared" si="148"/>
        <v/>
      </c>
      <c r="EP69" s="12" t="str">
        <f t="shared" si="148"/>
        <v/>
      </c>
      <c r="EQ69" s="12" t="str">
        <f t="shared" si="148"/>
        <v/>
      </c>
      <c r="ER69" s="12" t="str">
        <f t="shared" si="148"/>
        <v/>
      </c>
      <c r="ES69" s="12" t="str">
        <f t="shared" si="148"/>
        <v/>
      </c>
      <c r="ET69" s="12" t="str">
        <f t="shared" si="148"/>
        <v/>
      </c>
      <c r="EU69" s="12" t="str">
        <f t="shared" si="148"/>
        <v/>
      </c>
    </row>
    <row r="70" spans="1:151" ht="18" customHeight="1" x14ac:dyDescent="0.2">
      <c r="A70" s="7" t="str">
        <f t="shared" si="149"/>
        <v>U17W 60m Heats</v>
      </c>
      <c r="B70" s="141" t="str">
        <f>'U13-U17-U20 Champs Timescale'!B56</f>
        <v>T19-1</v>
      </c>
      <c r="C70" s="142">
        <f>'U13-U17-U20 Champs Timescale'!C56</f>
        <v>0.48958333333333315</v>
      </c>
      <c r="D70" s="151">
        <f>'U13-U17-U20 Champs Timescale'!D56</f>
        <v>1.3888888888888888E-2</v>
      </c>
      <c r="E70" s="144">
        <f>'U13-U17-U20 Champs Timescale'!E56</f>
        <v>0.53819444444444431</v>
      </c>
      <c r="F70" s="145">
        <f>'U13-U17-U20 Champs Timescale'!F56</f>
        <v>0.54861111111111094</v>
      </c>
      <c r="G70" s="196">
        <f>'U13-U17-U20 Champs Timescale'!G56</f>
        <v>0.55208333333333315</v>
      </c>
      <c r="H70" s="232" t="str">
        <f>'U13-U17-U20 Champs Timescale'!K56</f>
        <v>60m</v>
      </c>
      <c r="I70" s="232" t="str">
        <f>'U13-U17-U20 Champs Timescale'!L56</f>
        <v>Heats</v>
      </c>
      <c r="J70" s="233" t="str">
        <f>'U13-U17-U20 Champs Timescale'!H56</f>
        <v>U17W</v>
      </c>
      <c r="K70" s="147">
        <f>'U13-U17-U20 Champs Timescale'!I56</f>
        <v>23</v>
      </c>
      <c r="L70" s="152" t="str">
        <f>'U13-U17-U20 Champs Timescale'!J56</f>
        <v>3</v>
      </c>
      <c r="M70" s="149">
        <v>8</v>
      </c>
      <c r="N70" s="146">
        <f t="shared" si="151"/>
        <v>1.0416666666666666E-2</v>
      </c>
      <c r="O70" s="146"/>
      <c r="Q70" s="183">
        <f t="shared" si="133"/>
        <v>0.56249999999999978</v>
      </c>
      <c r="R70" s="109" t="str">
        <f t="shared" si="134"/>
        <v>U13B Shot</v>
      </c>
      <c r="S70" s="23">
        <v>1</v>
      </c>
      <c r="T70" s="75" t="s">
        <v>82</v>
      </c>
      <c r="U70" s="83">
        <f t="shared" si="150"/>
        <v>1.7361111111111112E-2</v>
      </c>
      <c r="V70" s="66">
        <f t="shared" si="135"/>
        <v>0.51041666666666663</v>
      </c>
      <c r="W70" s="65">
        <f t="shared" si="136"/>
        <v>0.51822916666666663</v>
      </c>
      <c r="X70" s="46">
        <f t="shared" si="137"/>
        <v>1</v>
      </c>
      <c r="Y70" s="44">
        <f t="shared" si="138"/>
        <v>5</v>
      </c>
      <c r="Z70" s="50" t="str">
        <f t="shared" si="139"/>
        <v/>
      </c>
      <c r="AA70" s="43" t="str">
        <f t="shared" si="139"/>
        <v/>
      </c>
      <c r="AB70" s="43" t="str">
        <f t="shared" si="139"/>
        <v/>
      </c>
      <c r="AC70" s="43" t="str">
        <f t="shared" si="139"/>
        <v/>
      </c>
      <c r="AD70" s="43" t="str">
        <f t="shared" si="139"/>
        <v/>
      </c>
      <c r="AE70" s="43" t="str">
        <f t="shared" si="139"/>
        <v/>
      </c>
      <c r="AF70" s="43" t="str">
        <f t="shared" si="139"/>
        <v/>
      </c>
      <c r="AG70" s="43" t="str">
        <f t="shared" si="139"/>
        <v/>
      </c>
      <c r="AH70" s="43" t="str">
        <f t="shared" si="139"/>
        <v/>
      </c>
      <c r="AI70" s="43" t="str">
        <f t="shared" si="139"/>
        <v/>
      </c>
      <c r="AJ70" s="43" t="str">
        <f t="shared" si="140"/>
        <v/>
      </c>
      <c r="AK70" s="43" t="str">
        <f t="shared" si="140"/>
        <v/>
      </c>
      <c r="AL70" s="43">
        <f t="shared" si="140"/>
        <v>1</v>
      </c>
      <c r="AM70" s="43">
        <f t="shared" si="140"/>
        <v>1</v>
      </c>
      <c r="AN70" s="43">
        <f t="shared" si="140"/>
        <v>1</v>
      </c>
      <c r="AO70" s="43" t="str">
        <f t="shared" si="140"/>
        <v/>
      </c>
      <c r="AP70" s="43" t="str">
        <f t="shared" si="140"/>
        <v/>
      </c>
      <c r="AQ70" s="43" t="str">
        <f t="shared" si="140"/>
        <v/>
      </c>
      <c r="AR70" s="43" t="str">
        <f t="shared" si="140"/>
        <v/>
      </c>
      <c r="AS70" s="43" t="str">
        <f t="shared" si="140"/>
        <v/>
      </c>
      <c r="AT70" s="43" t="str">
        <f t="shared" si="141"/>
        <v/>
      </c>
      <c r="AU70" s="43" t="str">
        <f t="shared" si="141"/>
        <v/>
      </c>
      <c r="AV70" s="43" t="str">
        <f t="shared" si="141"/>
        <v/>
      </c>
      <c r="AW70" s="43" t="str">
        <f t="shared" si="141"/>
        <v/>
      </c>
      <c r="AX70" s="43" t="str">
        <f t="shared" si="141"/>
        <v/>
      </c>
      <c r="AY70" s="43" t="str">
        <f t="shared" si="141"/>
        <v/>
      </c>
      <c r="AZ70" s="43" t="str">
        <f t="shared" si="141"/>
        <v/>
      </c>
      <c r="BA70" s="43" t="str">
        <f t="shared" si="141"/>
        <v/>
      </c>
      <c r="BB70" s="43" t="str">
        <f t="shared" si="141"/>
        <v/>
      </c>
      <c r="BC70" s="43" t="str">
        <f t="shared" si="141"/>
        <v/>
      </c>
      <c r="BD70" s="43" t="str">
        <f t="shared" si="142"/>
        <v/>
      </c>
      <c r="BE70" s="43" t="str">
        <f t="shared" si="142"/>
        <v/>
      </c>
      <c r="BF70" s="43" t="str">
        <f t="shared" si="142"/>
        <v/>
      </c>
      <c r="BG70" s="43" t="str">
        <f t="shared" si="142"/>
        <v/>
      </c>
      <c r="BH70" s="43" t="str">
        <f t="shared" si="142"/>
        <v/>
      </c>
      <c r="BI70" s="43" t="str">
        <f t="shared" si="142"/>
        <v/>
      </c>
      <c r="BJ70" s="43" t="str">
        <f t="shared" si="142"/>
        <v/>
      </c>
      <c r="BK70" s="43" t="str">
        <f t="shared" si="142"/>
        <v/>
      </c>
      <c r="BL70" s="43" t="str">
        <f t="shared" si="142"/>
        <v/>
      </c>
      <c r="BM70" s="43" t="str">
        <f t="shared" si="142"/>
        <v/>
      </c>
      <c r="BN70" s="43" t="str">
        <f t="shared" si="143"/>
        <v/>
      </c>
      <c r="BO70" s="43" t="str">
        <f t="shared" si="143"/>
        <v/>
      </c>
      <c r="BP70" s="43" t="str">
        <f t="shared" si="143"/>
        <v/>
      </c>
      <c r="BQ70" s="43" t="str">
        <f t="shared" si="143"/>
        <v/>
      </c>
      <c r="BR70" s="43" t="str">
        <f t="shared" si="143"/>
        <v/>
      </c>
      <c r="BS70" s="43" t="str">
        <f t="shared" si="143"/>
        <v/>
      </c>
      <c r="BT70" s="43" t="str">
        <f t="shared" si="143"/>
        <v/>
      </c>
      <c r="BU70" s="43" t="str">
        <f t="shared" si="143"/>
        <v/>
      </c>
      <c r="BV70" s="43" t="str">
        <f t="shared" si="143"/>
        <v/>
      </c>
      <c r="BW70" s="43" t="str">
        <f t="shared" si="143"/>
        <v/>
      </c>
      <c r="BX70" s="43" t="str">
        <f t="shared" si="144"/>
        <v/>
      </c>
      <c r="BY70" s="43" t="str">
        <f t="shared" si="144"/>
        <v/>
      </c>
      <c r="BZ70" s="43" t="str">
        <f t="shared" si="144"/>
        <v/>
      </c>
      <c r="CA70" s="43" t="str">
        <f t="shared" si="144"/>
        <v/>
      </c>
      <c r="CB70" s="43" t="str">
        <f t="shared" si="144"/>
        <v/>
      </c>
      <c r="CC70" s="43" t="str">
        <f t="shared" si="144"/>
        <v/>
      </c>
      <c r="CD70" s="43" t="str">
        <f t="shared" si="144"/>
        <v/>
      </c>
      <c r="CE70" s="43" t="str">
        <f t="shared" si="144"/>
        <v/>
      </c>
      <c r="CF70" s="43" t="str">
        <f t="shared" si="144"/>
        <v/>
      </c>
      <c r="CG70" s="43" t="str">
        <f t="shared" si="144"/>
        <v/>
      </c>
      <c r="CH70" s="43" t="str">
        <f t="shared" si="145"/>
        <v/>
      </c>
      <c r="CI70" s="43" t="str">
        <f t="shared" si="145"/>
        <v/>
      </c>
      <c r="CJ70" s="43" t="str">
        <f t="shared" si="145"/>
        <v/>
      </c>
      <c r="CK70" s="43" t="str">
        <f t="shared" si="145"/>
        <v/>
      </c>
      <c r="CL70" s="43" t="str">
        <f t="shared" si="145"/>
        <v/>
      </c>
      <c r="CM70" s="43" t="str">
        <f t="shared" si="145"/>
        <v/>
      </c>
      <c r="CN70" s="43" t="str">
        <f t="shared" si="145"/>
        <v/>
      </c>
      <c r="CO70" s="43" t="str">
        <f t="shared" si="145"/>
        <v/>
      </c>
      <c r="CP70" s="43" t="str">
        <f t="shared" si="145"/>
        <v/>
      </c>
      <c r="CQ70" s="43" t="str">
        <f t="shared" si="145"/>
        <v/>
      </c>
      <c r="CR70" s="43" t="str">
        <f t="shared" si="146"/>
        <v/>
      </c>
      <c r="CS70" s="43" t="str">
        <f t="shared" si="146"/>
        <v/>
      </c>
      <c r="CT70" s="43" t="str">
        <f t="shared" si="146"/>
        <v/>
      </c>
      <c r="CU70" s="43" t="str">
        <f t="shared" si="146"/>
        <v/>
      </c>
      <c r="CV70" s="43" t="str">
        <f t="shared" si="146"/>
        <v/>
      </c>
      <c r="CW70" s="43" t="str">
        <f t="shared" si="146"/>
        <v/>
      </c>
      <c r="CX70" s="43" t="str">
        <f t="shared" si="146"/>
        <v/>
      </c>
      <c r="CY70" s="43" t="str">
        <f t="shared" si="146"/>
        <v/>
      </c>
      <c r="CZ70" s="43" t="str">
        <f t="shared" si="146"/>
        <v/>
      </c>
      <c r="DA70" s="43" t="str">
        <f t="shared" si="146"/>
        <v/>
      </c>
      <c r="DB70" s="43" t="str">
        <f t="shared" si="146"/>
        <v/>
      </c>
      <c r="DC70" s="43" t="str">
        <f t="shared" si="146"/>
        <v/>
      </c>
      <c r="DD70" s="43" t="str">
        <f t="shared" si="146"/>
        <v/>
      </c>
      <c r="DE70" s="43" t="str">
        <f t="shared" si="146"/>
        <v/>
      </c>
      <c r="DF70" s="43" t="str">
        <f t="shared" si="146"/>
        <v/>
      </c>
      <c r="DG70" s="43" t="str">
        <f t="shared" si="147"/>
        <v/>
      </c>
      <c r="DH70" s="43" t="str">
        <f t="shared" si="147"/>
        <v/>
      </c>
      <c r="DI70" s="43" t="str">
        <f t="shared" si="147"/>
        <v/>
      </c>
      <c r="DJ70" s="43" t="str">
        <f t="shared" si="147"/>
        <v/>
      </c>
      <c r="DK70" s="43" t="str">
        <f t="shared" si="147"/>
        <v/>
      </c>
      <c r="DL70" s="43" t="str">
        <f t="shared" si="147"/>
        <v/>
      </c>
      <c r="DM70" s="43" t="str">
        <f t="shared" si="147"/>
        <v/>
      </c>
      <c r="DN70" s="43" t="str">
        <f t="shared" si="147"/>
        <v/>
      </c>
      <c r="DO70" s="43" t="str">
        <f t="shared" si="147"/>
        <v/>
      </c>
      <c r="DP70" s="43" t="str">
        <f t="shared" si="147"/>
        <v/>
      </c>
      <c r="DQ70" s="43" t="str">
        <f t="shared" si="147"/>
        <v/>
      </c>
      <c r="DR70" s="43" t="str">
        <f t="shared" si="147"/>
        <v/>
      </c>
      <c r="DS70" s="43" t="str">
        <f t="shared" si="147"/>
        <v/>
      </c>
      <c r="DT70" s="43" t="str">
        <f t="shared" si="147"/>
        <v/>
      </c>
      <c r="DU70" s="43" t="str">
        <f t="shared" si="147"/>
        <v/>
      </c>
      <c r="DV70" s="43" t="str">
        <f t="shared" si="147"/>
        <v/>
      </c>
      <c r="DW70" s="43" t="str">
        <f t="shared" si="147"/>
        <v/>
      </c>
      <c r="DX70" s="43" t="str">
        <f t="shared" si="147"/>
        <v/>
      </c>
      <c r="DY70" s="43" t="str">
        <f t="shared" si="147"/>
        <v/>
      </c>
      <c r="DZ70" s="43" t="str">
        <f t="shared" si="147"/>
        <v/>
      </c>
      <c r="EA70" s="43" t="str">
        <f t="shared" si="147"/>
        <v/>
      </c>
      <c r="EB70" s="43" t="str">
        <f t="shared" si="147"/>
        <v/>
      </c>
      <c r="EC70" s="43" t="str">
        <f t="shared" si="147"/>
        <v/>
      </c>
      <c r="ED70" s="43" t="str">
        <f t="shared" si="147"/>
        <v/>
      </c>
      <c r="EE70" s="43" t="str">
        <f t="shared" si="147"/>
        <v/>
      </c>
      <c r="EF70" s="43" t="str">
        <f t="shared" si="147"/>
        <v/>
      </c>
      <c r="EG70" s="43" t="str">
        <f t="shared" si="147"/>
        <v/>
      </c>
      <c r="EH70" s="43" t="str">
        <f t="shared" si="147"/>
        <v/>
      </c>
      <c r="EI70" s="43" t="str">
        <f t="shared" si="147"/>
        <v/>
      </c>
      <c r="EJ70" s="43" t="str">
        <f t="shared" si="148"/>
        <v/>
      </c>
      <c r="EK70" s="43" t="str">
        <f t="shared" si="148"/>
        <v/>
      </c>
      <c r="EL70" s="43" t="str">
        <f t="shared" si="148"/>
        <v/>
      </c>
      <c r="EM70" s="43" t="str">
        <f t="shared" si="148"/>
        <v/>
      </c>
      <c r="EN70" s="43" t="str">
        <f t="shared" si="148"/>
        <v/>
      </c>
      <c r="EO70" s="43" t="str">
        <f t="shared" si="148"/>
        <v/>
      </c>
      <c r="EP70" s="43" t="str">
        <f t="shared" si="148"/>
        <v/>
      </c>
      <c r="EQ70" s="43" t="str">
        <f t="shared" si="148"/>
        <v/>
      </c>
      <c r="ER70" s="43" t="str">
        <f t="shared" si="148"/>
        <v/>
      </c>
      <c r="ES70" s="43" t="str">
        <f t="shared" si="148"/>
        <v/>
      </c>
      <c r="ET70" s="43" t="str">
        <f t="shared" si="148"/>
        <v/>
      </c>
      <c r="EU70" s="43" t="str">
        <f t="shared" si="148"/>
        <v/>
      </c>
    </row>
    <row r="71" spans="1:151" ht="18" customHeight="1" x14ac:dyDescent="0.2">
      <c r="A71" s="7" t="str">
        <f t="shared" si="149"/>
        <v>U20W 60m Heats</v>
      </c>
      <c r="B71" s="141" t="str">
        <f>'U13-U17-U20 Champs Timescale'!B57</f>
        <v>T20-1</v>
      </c>
      <c r="C71" s="142">
        <f>'U13-U17-U20 Champs Timescale'!C57</f>
        <v>0.49999999999999978</v>
      </c>
      <c r="D71" s="151">
        <f>'U13-U17-U20 Champs Timescale'!D57</f>
        <v>1.3888888888888888E-2</v>
      </c>
      <c r="E71" s="144">
        <f>'U13-U17-U20 Champs Timescale'!E57</f>
        <v>0.54861111111111094</v>
      </c>
      <c r="F71" s="145">
        <f>'U13-U17-U20 Champs Timescale'!F57</f>
        <v>0.55902777777777757</v>
      </c>
      <c r="G71" s="196">
        <f>'U13-U17-U20 Champs Timescale'!G57</f>
        <v>0.56249999999999978</v>
      </c>
      <c r="H71" s="232" t="str">
        <f>'U13-U17-U20 Champs Timescale'!K57</f>
        <v>60m</v>
      </c>
      <c r="I71" s="232" t="str">
        <f>'U13-U17-U20 Champs Timescale'!L57</f>
        <v>Heats</v>
      </c>
      <c r="J71" s="233" t="str">
        <f>'U13-U17-U20 Champs Timescale'!H57</f>
        <v>U20W</v>
      </c>
      <c r="K71" s="147">
        <f>'U13-U17-U20 Champs Timescale'!I57</f>
        <v>24</v>
      </c>
      <c r="L71" s="152" t="str">
        <f>'U13-U17-U20 Champs Timescale'!J57</f>
        <v>3</v>
      </c>
      <c r="M71" s="149">
        <v>8</v>
      </c>
      <c r="N71" s="146">
        <f t="shared" si="151"/>
        <v>1.0416666666666666E-2</v>
      </c>
      <c r="O71" s="146"/>
      <c r="Q71" s="183">
        <f t="shared" si="133"/>
        <v>0.57291666666666641</v>
      </c>
      <c r="R71" s="110"/>
      <c r="S71" s="19"/>
      <c r="T71" s="51" t="s">
        <v>4</v>
      </c>
      <c r="U71" s="84" t="s">
        <v>21</v>
      </c>
      <c r="V71" s="88" t="s">
        <v>79</v>
      </c>
      <c r="W71" s="89" t="s">
        <v>80</v>
      </c>
      <c r="X71" s="52" t="s">
        <v>81</v>
      </c>
      <c r="Y71" s="85" t="s">
        <v>64</v>
      </c>
      <c r="Z71" s="19"/>
      <c r="AA71" s="19"/>
      <c r="AB71" s="19"/>
      <c r="AC71" s="19"/>
      <c r="AD71" s="19"/>
      <c r="AE71" s="19"/>
      <c r="AF71" s="19"/>
      <c r="AG71" s="19"/>
      <c r="AH71" s="19"/>
      <c r="AI71" s="19"/>
      <c r="AJ71" s="19"/>
      <c r="AK71" s="19"/>
      <c r="AL71" s="19"/>
      <c r="AM71" s="19"/>
      <c r="AN71" s="19"/>
      <c r="AO71" s="19"/>
      <c r="AP71" s="19"/>
      <c r="AQ71" s="19"/>
      <c r="AR71" s="19"/>
      <c r="AS71" s="19"/>
      <c r="AT71" s="19"/>
      <c r="AU71" s="19"/>
      <c r="AV71" s="19"/>
      <c r="AW71" s="19"/>
      <c r="AX71" s="19"/>
      <c r="AY71" s="19"/>
      <c r="AZ71" s="19"/>
      <c r="BA71" s="19"/>
      <c r="BB71" s="19"/>
      <c r="BC71" s="19"/>
      <c r="BD71" s="19"/>
      <c r="BE71" s="19"/>
      <c r="BF71" s="19"/>
      <c r="BG71" s="19"/>
      <c r="BH71" s="19"/>
      <c r="BI71" s="19"/>
      <c r="BJ71" s="19"/>
      <c r="BK71" s="19"/>
      <c r="BL71" s="19"/>
      <c r="BM71" s="19"/>
      <c r="BN71" s="19"/>
      <c r="BO71" s="19"/>
      <c r="BP71" s="19"/>
      <c r="BQ71" s="19"/>
      <c r="BR71" s="19"/>
      <c r="BS71" s="19"/>
      <c r="BT71" s="19"/>
      <c r="BU71" s="19"/>
      <c r="BV71" s="19"/>
      <c r="BW71" s="19"/>
      <c r="BX71" s="19"/>
      <c r="BY71" s="19"/>
      <c r="BZ71" s="19"/>
      <c r="CA71" s="19"/>
      <c r="CB71" s="19"/>
      <c r="CC71" s="19"/>
      <c r="CD71" s="19"/>
      <c r="CE71" s="19"/>
      <c r="CF71" s="19"/>
      <c r="CG71" s="19"/>
      <c r="CH71" s="19"/>
      <c r="CI71" s="19"/>
      <c r="CJ71" s="19"/>
      <c r="CK71" s="19"/>
      <c r="CL71" s="19"/>
      <c r="CM71" s="19"/>
      <c r="CN71" s="19"/>
      <c r="CO71" s="19"/>
      <c r="CP71" s="19"/>
      <c r="CQ71" s="19"/>
      <c r="CR71" s="19"/>
      <c r="CS71" s="19"/>
      <c r="CT71" s="19"/>
      <c r="CU71" s="19"/>
      <c r="CV71" s="19"/>
      <c r="CW71" s="19"/>
      <c r="CX71" s="19"/>
      <c r="CY71" s="19"/>
      <c r="CZ71" s="19"/>
      <c r="DA71" s="19"/>
      <c r="DB71" s="19"/>
      <c r="DC71" s="19"/>
      <c r="DD71" s="19"/>
      <c r="DE71" s="19"/>
      <c r="DF71" s="19"/>
      <c r="DG71" s="19"/>
      <c r="DH71" s="19"/>
      <c r="DI71" s="19"/>
      <c r="DJ71" s="19"/>
      <c r="DK71" s="19"/>
      <c r="DL71" s="19"/>
      <c r="DM71" s="19"/>
      <c r="DN71" s="19"/>
      <c r="DO71" s="19"/>
      <c r="DP71" s="19"/>
      <c r="DQ71" s="19"/>
      <c r="DR71" s="19"/>
      <c r="DS71" s="19"/>
      <c r="DT71" s="19"/>
      <c r="DU71" s="19"/>
      <c r="DV71" s="19"/>
      <c r="DW71" s="19"/>
      <c r="DX71" s="19"/>
      <c r="DY71" s="19"/>
      <c r="DZ71" s="19"/>
      <c r="EA71" s="19"/>
      <c r="EB71" s="19"/>
      <c r="EC71" s="19"/>
      <c r="ED71" s="19"/>
      <c r="EE71" s="19"/>
      <c r="EF71" s="19"/>
      <c r="EG71" s="19"/>
      <c r="EH71" s="19"/>
      <c r="EI71" s="19"/>
      <c r="EJ71" s="19"/>
      <c r="EK71" s="19"/>
      <c r="EL71" s="19"/>
      <c r="EM71" s="19"/>
      <c r="EN71" s="19"/>
      <c r="EO71" s="19"/>
      <c r="EP71" s="19"/>
      <c r="EQ71" s="19"/>
      <c r="ER71" s="19"/>
      <c r="ES71" s="19"/>
      <c r="ET71" s="19"/>
      <c r="EU71" s="19"/>
    </row>
    <row r="72" spans="1:151" ht="18" customHeight="1" x14ac:dyDescent="0.2">
      <c r="A72" s="7" t="str">
        <f t="shared" si="149"/>
        <v>U20M 60m Heats</v>
      </c>
      <c r="B72" s="141" t="str">
        <f>'U13-U17-U20 Champs Timescale'!B58</f>
        <v>T21-1</v>
      </c>
      <c r="C72" s="142">
        <f>'U13-U17-U20 Champs Timescale'!C58</f>
        <v>0.51041666666666641</v>
      </c>
      <c r="D72" s="151">
        <f>'U13-U17-U20 Champs Timescale'!D58</f>
        <v>1.3888888888888888E-2</v>
      </c>
      <c r="E72" s="144">
        <f>'U13-U17-U20 Champs Timescale'!E58</f>
        <v>0.55902777777777757</v>
      </c>
      <c r="F72" s="145">
        <f>'U13-U17-U20 Champs Timescale'!F58</f>
        <v>0.5694444444444442</v>
      </c>
      <c r="G72" s="196">
        <f>'U13-U17-U20 Champs Timescale'!G58</f>
        <v>0.57291666666666641</v>
      </c>
      <c r="H72" s="232" t="str">
        <f>'U13-U17-U20 Champs Timescale'!K58</f>
        <v>60m</v>
      </c>
      <c r="I72" s="232" t="str">
        <f>'U13-U17-U20 Champs Timescale'!L58</f>
        <v>Heats</v>
      </c>
      <c r="J72" s="233" t="str">
        <f>'U13-U17-U20 Champs Timescale'!H58</f>
        <v>U20M</v>
      </c>
      <c r="K72" s="147">
        <f>'U13-U17-U20 Champs Timescale'!I58</f>
        <v>21</v>
      </c>
      <c r="L72" s="152" t="str">
        <f>'U13-U17-U20 Champs Timescale'!J58</f>
        <v>3</v>
      </c>
      <c r="M72" s="149">
        <v>8</v>
      </c>
      <c r="N72" s="146">
        <f t="shared" si="151"/>
        <v>1.0416666666666666E-2</v>
      </c>
      <c r="O72" s="146"/>
      <c r="Q72" s="183">
        <f t="shared" si="133"/>
        <v>0.58333333333333304</v>
      </c>
      <c r="R72" s="108" t="str">
        <f t="shared" ref="R72:R77" si="152">CONCATENATE($T$71," ",T72)</f>
        <v>U13G 60m Final</v>
      </c>
      <c r="S72" s="24">
        <v>1</v>
      </c>
      <c r="T72" s="72" t="s">
        <v>96</v>
      </c>
      <c r="U72" s="82">
        <f t="shared" ref="U72:U77" si="153">IFERROR(VLOOKUP($R72,Junior_Age_Groups_Events,4,FALSE),"")</f>
        <v>1.3888888888888888E-2</v>
      </c>
      <c r="V72" s="64">
        <f t="shared" ref="V72:V77" si="154">IFERROR(VLOOKUP($R72,Junior_Age_Groups_Events,7,FALSE),"")</f>
        <v>0.66840277777777735</v>
      </c>
      <c r="W72" s="63">
        <f t="shared" ref="W72:W77" si="155">IFERROR(VLOOKUP($R72,Junior_Age_Groups_Events,17,FALSE),"")</f>
        <v>0.67187499999999956</v>
      </c>
      <c r="X72" s="11">
        <f t="shared" ref="X72:X77" si="156">IFERROR(VLOOKUP($R72,Junior_Age_Groups_Events,19,FALSE),"")</f>
        <v>1</v>
      </c>
      <c r="Y72" s="42">
        <f t="shared" ref="Y72:Y77" si="157">IFERROR(VLOOKUP($R72,Junior_Age_Groups_Events,11,FALSE),"")</f>
        <v>8</v>
      </c>
      <c r="Z72" s="26" t="str">
        <f t="shared" ref="Z72:AI75" si="158">IF(AND($V72&lt;=Z$63,$W72&gt;=Z$63),$S72,"")</f>
        <v/>
      </c>
      <c r="AA72" s="12" t="str">
        <f t="shared" si="158"/>
        <v/>
      </c>
      <c r="AB72" s="12" t="str">
        <f t="shared" si="158"/>
        <v/>
      </c>
      <c r="AC72" s="12" t="str">
        <f t="shared" si="158"/>
        <v/>
      </c>
      <c r="AD72" s="12" t="str">
        <f t="shared" si="158"/>
        <v/>
      </c>
      <c r="AE72" s="12" t="str">
        <f t="shared" si="158"/>
        <v/>
      </c>
      <c r="AF72" s="12" t="str">
        <f t="shared" si="158"/>
        <v/>
      </c>
      <c r="AG72" s="12" t="str">
        <f t="shared" si="158"/>
        <v/>
      </c>
      <c r="AH72" s="12" t="str">
        <f t="shared" si="158"/>
        <v/>
      </c>
      <c r="AI72" s="12" t="str">
        <f t="shared" si="158"/>
        <v/>
      </c>
      <c r="AJ72" s="12" t="str">
        <f t="shared" ref="AJ72:AS75" si="159">IF(AND($V72&lt;=AJ$63,$W72&gt;=AJ$63),$S72,"")</f>
        <v/>
      </c>
      <c r="AK72" s="12" t="str">
        <f t="shared" si="159"/>
        <v/>
      </c>
      <c r="AL72" s="12" t="str">
        <f t="shared" si="159"/>
        <v/>
      </c>
      <c r="AM72" s="12" t="str">
        <f t="shared" si="159"/>
        <v/>
      </c>
      <c r="AN72" s="12" t="str">
        <f t="shared" si="159"/>
        <v/>
      </c>
      <c r="AO72" s="12" t="str">
        <f t="shared" si="159"/>
        <v/>
      </c>
      <c r="AP72" s="12" t="str">
        <f t="shared" si="159"/>
        <v/>
      </c>
      <c r="AQ72" s="12" t="str">
        <f t="shared" si="159"/>
        <v/>
      </c>
      <c r="AR72" s="12" t="str">
        <f t="shared" si="159"/>
        <v/>
      </c>
      <c r="AS72" s="12" t="str">
        <f t="shared" si="159"/>
        <v/>
      </c>
      <c r="AT72" s="12" t="str">
        <f t="shared" ref="AT72:BC75" si="160">IF(AND($V72&lt;=AT$63,$W72&gt;=AT$63),$S72,"")</f>
        <v/>
      </c>
      <c r="AU72" s="12" t="str">
        <f t="shared" si="160"/>
        <v/>
      </c>
      <c r="AV72" s="12" t="str">
        <f t="shared" si="160"/>
        <v/>
      </c>
      <c r="AW72" s="12" t="str">
        <f t="shared" si="160"/>
        <v/>
      </c>
      <c r="AX72" s="12" t="str">
        <f t="shared" si="160"/>
        <v/>
      </c>
      <c r="AY72" s="12" t="str">
        <f t="shared" si="160"/>
        <v/>
      </c>
      <c r="AZ72" s="12" t="str">
        <f t="shared" si="160"/>
        <v/>
      </c>
      <c r="BA72" s="12" t="str">
        <f t="shared" si="160"/>
        <v/>
      </c>
      <c r="BB72" s="12" t="str">
        <f t="shared" si="160"/>
        <v/>
      </c>
      <c r="BC72" s="12" t="str">
        <f t="shared" si="160"/>
        <v/>
      </c>
      <c r="BD72" s="12" t="str">
        <f t="shared" ref="BD72:BM75" si="161">IF(AND($V72&lt;=BD$63,$W72&gt;=BD$63),$S72,"")</f>
        <v/>
      </c>
      <c r="BE72" s="12" t="str">
        <f t="shared" si="161"/>
        <v/>
      </c>
      <c r="BF72" s="12" t="str">
        <f t="shared" si="161"/>
        <v/>
      </c>
      <c r="BG72" s="12" t="str">
        <f t="shared" si="161"/>
        <v/>
      </c>
      <c r="BH72" s="12" t="str">
        <f t="shared" si="161"/>
        <v/>
      </c>
      <c r="BI72" s="12" t="str">
        <f t="shared" si="161"/>
        <v/>
      </c>
      <c r="BJ72" s="12" t="str">
        <f t="shared" si="161"/>
        <v/>
      </c>
      <c r="BK72" s="12" t="str">
        <f t="shared" si="161"/>
        <v/>
      </c>
      <c r="BL72" s="12" t="str">
        <f t="shared" si="161"/>
        <v/>
      </c>
      <c r="BM72" s="12" t="str">
        <f t="shared" si="161"/>
        <v/>
      </c>
      <c r="BN72" s="12" t="str">
        <f t="shared" ref="BN72:BW75" si="162">IF(AND($V72&lt;=BN$63,$W72&gt;=BN$63),$S72,"")</f>
        <v/>
      </c>
      <c r="BO72" s="12" t="str">
        <f t="shared" si="162"/>
        <v/>
      </c>
      <c r="BP72" s="12" t="str">
        <f t="shared" si="162"/>
        <v/>
      </c>
      <c r="BQ72" s="12" t="str">
        <f t="shared" si="162"/>
        <v/>
      </c>
      <c r="BR72" s="12" t="str">
        <f t="shared" si="162"/>
        <v/>
      </c>
      <c r="BS72" s="12" t="str">
        <f t="shared" si="162"/>
        <v/>
      </c>
      <c r="BT72" s="12" t="str">
        <f t="shared" si="162"/>
        <v/>
      </c>
      <c r="BU72" s="12" t="str">
        <f t="shared" si="162"/>
        <v/>
      </c>
      <c r="BV72" s="12" t="str">
        <f t="shared" si="162"/>
        <v/>
      </c>
      <c r="BW72" s="12" t="str">
        <f t="shared" si="162"/>
        <v/>
      </c>
      <c r="BX72" s="12" t="str">
        <f t="shared" ref="BX72:CG75" si="163">IF(AND($V72&lt;=BX$63,$W72&gt;=BX$63),$S72,"")</f>
        <v/>
      </c>
      <c r="BY72" s="12" t="str">
        <f t="shared" si="163"/>
        <v/>
      </c>
      <c r="BZ72" s="12" t="str">
        <f t="shared" si="163"/>
        <v/>
      </c>
      <c r="CA72" s="12" t="str">
        <f t="shared" si="163"/>
        <v/>
      </c>
      <c r="CB72" s="12" t="str">
        <f t="shared" si="163"/>
        <v/>
      </c>
      <c r="CC72" s="12" t="str">
        <f t="shared" si="163"/>
        <v/>
      </c>
      <c r="CD72" s="12" t="str">
        <f t="shared" si="163"/>
        <v/>
      </c>
      <c r="CE72" s="12" t="str">
        <f t="shared" si="163"/>
        <v/>
      </c>
      <c r="CF72" s="12">
        <f t="shared" si="163"/>
        <v>1</v>
      </c>
      <c r="CG72" s="12" t="str">
        <f t="shared" si="163"/>
        <v/>
      </c>
      <c r="CH72" s="12" t="str">
        <f t="shared" ref="CH72:CQ75" si="164">IF(AND($V72&lt;=CH$63,$W72&gt;=CH$63),$S72,"")</f>
        <v/>
      </c>
      <c r="CI72" s="12" t="str">
        <f t="shared" si="164"/>
        <v/>
      </c>
      <c r="CJ72" s="12" t="str">
        <f t="shared" si="164"/>
        <v/>
      </c>
      <c r="CK72" s="12" t="str">
        <f t="shared" si="164"/>
        <v/>
      </c>
      <c r="CL72" s="12" t="str">
        <f t="shared" si="164"/>
        <v/>
      </c>
      <c r="CM72" s="12" t="str">
        <f t="shared" si="164"/>
        <v/>
      </c>
      <c r="CN72" s="12" t="str">
        <f t="shared" si="164"/>
        <v/>
      </c>
      <c r="CO72" s="12" t="str">
        <f t="shared" si="164"/>
        <v/>
      </c>
      <c r="CP72" s="12" t="str">
        <f t="shared" si="164"/>
        <v/>
      </c>
      <c r="CQ72" s="12" t="str">
        <f t="shared" si="164"/>
        <v/>
      </c>
      <c r="CR72" s="12" t="str">
        <f t="shared" ref="CR72:DF75" si="165">IF(AND($V72&lt;=CR$63,$W72&gt;=CR$63),$S72,"")</f>
        <v/>
      </c>
      <c r="CS72" s="12" t="str">
        <f t="shared" si="165"/>
        <v/>
      </c>
      <c r="CT72" s="12" t="str">
        <f t="shared" si="165"/>
        <v/>
      </c>
      <c r="CU72" s="12" t="str">
        <f t="shared" si="165"/>
        <v/>
      </c>
      <c r="CV72" s="12" t="str">
        <f t="shared" si="165"/>
        <v/>
      </c>
      <c r="CW72" s="12" t="str">
        <f t="shared" si="165"/>
        <v/>
      </c>
      <c r="CX72" s="12" t="str">
        <f t="shared" si="165"/>
        <v/>
      </c>
      <c r="CY72" s="12" t="str">
        <f t="shared" si="165"/>
        <v/>
      </c>
      <c r="CZ72" s="12" t="str">
        <f t="shared" si="165"/>
        <v/>
      </c>
      <c r="DA72" s="12" t="str">
        <f t="shared" si="165"/>
        <v/>
      </c>
      <c r="DB72" s="12" t="str">
        <f t="shared" si="165"/>
        <v/>
      </c>
      <c r="DC72" s="12" t="str">
        <f t="shared" si="165"/>
        <v/>
      </c>
      <c r="DD72" s="12" t="str">
        <f t="shared" si="165"/>
        <v/>
      </c>
      <c r="DE72" s="12" t="str">
        <f t="shared" si="165"/>
        <v/>
      </c>
      <c r="DF72" s="12" t="str">
        <f t="shared" si="165"/>
        <v/>
      </c>
      <c r="DG72" s="12" t="str">
        <f t="shared" ref="DG72:EJ75" si="166">IF(AND($V72&lt;=DG$63,$W72&gt;=DG$63),$S72,"")</f>
        <v/>
      </c>
      <c r="DH72" s="12" t="str">
        <f t="shared" si="166"/>
        <v/>
      </c>
      <c r="DI72" s="12" t="str">
        <f t="shared" si="166"/>
        <v/>
      </c>
      <c r="DJ72" s="12" t="str">
        <f t="shared" si="166"/>
        <v/>
      </c>
      <c r="DK72" s="12" t="str">
        <f t="shared" si="166"/>
        <v/>
      </c>
      <c r="DL72" s="12" t="str">
        <f t="shared" si="166"/>
        <v/>
      </c>
      <c r="DM72" s="12" t="str">
        <f t="shared" si="166"/>
        <v/>
      </c>
      <c r="DN72" s="12" t="str">
        <f t="shared" si="166"/>
        <v/>
      </c>
      <c r="DO72" s="12" t="str">
        <f t="shared" si="166"/>
        <v/>
      </c>
      <c r="DP72" s="12" t="str">
        <f t="shared" si="166"/>
        <v/>
      </c>
      <c r="DQ72" s="12" t="str">
        <f t="shared" si="166"/>
        <v/>
      </c>
      <c r="DR72" s="12" t="str">
        <f t="shared" si="166"/>
        <v/>
      </c>
      <c r="DS72" s="12" t="str">
        <f t="shared" si="166"/>
        <v/>
      </c>
      <c r="DT72" s="12" t="str">
        <f t="shared" si="166"/>
        <v/>
      </c>
      <c r="DU72" s="12" t="str">
        <f t="shared" si="166"/>
        <v/>
      </c>
      <c r="DV72" s="12" t="str">
        <f t="shared" si="166"/>
        <v/>
      </c>
      <c r="DW72" s="12" t="str">
        <f t="shared" si="166"/>
        <v/>
      </c>
      <c r="DX72" s="12" t="str">
        <f t="shared" si="166"/>
        <v/>
      </c>
      <c r="DY72" s="12" t="str">
        <f t="shared" si="166"/>
        <v/>
      </c>
      <c r="DZ72" s="12" t="str">
        <f t="shared" si="166"/>
        <v/>
      </c>
      <c r="EA72" s="12" t="str">
        <f t="shared" si="166"/>
        <v/>
      </c>
      <c r="EB72" s="12" t="str">
        <f t="shared" si="166"/>
        <v/>
      </c>
      <c r="EC72" s="12" t="str">
        <f t="shared" si="166"/>
        <v/>
      </c>
      <c r="ED72" s="12" t="str">
        <f t="shared" si="166"/>
        <v/>
      </c>
      <c r="EE72" s="12" t="str">
        <f t="shared" si="166"/>
        <v/>
      </c>
      <c r="EF72" s="12" t="str">
        <f t="shared" si="166"/>
        <v/>
      </c>
      <c r="EG72" s="12" t="str">
        <f t="shared" si="166"/>
        <v/>
      </c>
      <c r="EH72" s="12" t="str">
        <f t="shared" si="166"/>
        <v/>
      </c>
      <c r="EI72" s="12" t="str">
        <f t="shared" si="166"/>
        <v/>
      </c>
      <c r="EJ72" s="12" t="str">
        <f t="shared" si="166"/>
        <v/>
      </c>
      <c r="EK72" s="12" t="str">
        <f t="shared" ref="EJ72:EU75" si="167">IF(AND($V72&lt;=EK$63,$W72&gt;=EK$63),$S72,"")</f>
        <v/>
      </c>
      <c r="EL72" s="12" t="str">
        <f t="shared" si="167"/>
        <v/>
      </c>
      <c r="EM72" s="12" t="str">
        <f t="shared" si="167"/>
        <v/>
      </c>
      <c r="EN72" s="12" t="str">
        <f t="shared" si="167"/>
        <v/>
      </c>
      <c r="EO72" s="12" t="str">
        <f t="shared" si="167"/>
        <v/>
      </c>
      <c r="EP72" s="12" t="str">
        <f t="shared" si="167"/>
        <v/>
      </c>
      <c r="EQ72" s="12" t="str">
        <f t="shared" si="167"/>
        <v/>
      </c>
      <c r="ER72" s="12" t="str">
        <f t="shared" si="167"/>
        <v/>
      </c>
      <c r="ES72" s="12" t="str">
        <f t="shared" si="167"/>
        <v/>
      </c>
      <c r="ET72" s="12" t="str">
        <f t="shared" si="167"/>
        <v/>
      </c>
      <c r="EU72" s="12" t="str">
        <f t="shared" si="167"/>
        <v/>
      </c>
    </row>
    <row r="73" spans="1:151" ht="18" customHeight="1" x14ac:dyDescent="0.2">
      <c r="A73" s="7" t="str">
        <f t="shared" si="149"/>
        <v>U17M 60m Heats</v>
      </c>
      <c r="B73" s="141" t="str">
        <f>'U13-U17-U20 Champs Timescale'!B59</f>
        <v>T22-1</v>
      </c>
      <c r="C73" s="142">
        <f>'U13-U17-U20 Champs Timescale'!C59</f>
        <v>0.52083333333333304</v>
      </c>
      <c r="D73" s="151">
        <f>'U13-U17-U20 Champs Timescale'!D59</f>
        <v>1.3888888888888888E-2</v>
      </c>
      <c r="E73" s="144">
        <f>'U13-U17-U20 Champs Timescale'!E59</f>
        <v>0.5694444444444442</v>
      </c>
      <c r="F73" s="145">
        <f>'U13-U17-U20 Champs Timescale'!F59</f>
        <v>0.57986111111111083</v>
      </c>
      <c r="G73" s="196">
        <f>'U13-U17-U20 Champs Timescale'!G59</f>
        <v>0.58333333333333304</v>
      </c>
      <c r="H73" s="232" t="str">
        <f>'U13-U17-U20 Champs Timescale'!K59</f>
        <v>60m</v>
      </c>
      <c r="I73" s="232" t="str">
        <f>'U13-U17-U20 Champs Timescale'!L59</f>
        <v>Heats</v>
      </c>
      <c r="J73" s="233" t="str">
        <f>'U13-U17-U20 Champs Timescale'!H59</f>
        <v>U17M</v>
      </c>
      <c r="K73" s="147">
        <f>'U13-U17-U20 Champs Timescale'!I59</f>
        <v>13</v>
      </c>
      <c r="L73" s="152" t="str">
        <f>'U13-U17-U20 Champs Timescale'!J59</f>
        <v>2</v>
      </c>
      <c r="M73" s="149">
        <v>8</v>
      </c>
      <c r="N73" s="146">
        <f t="shared" si="151"/>
        <v>6.9444444444444441E-3</v>
      </c>
      <c r="O73" s="146"/>
      <c r="Q73" s="183">
        <f t="shared" si="133"/>
        <v>0.59027777777777746</v>
      </c>
      <c r="R73" s="108" t="str">
        <f t="shared" si="152"/>
        <v>U13G 60m Heats</v>
      </c>
      <c r="S73" s="24">
        <v>1</v>
      </c>
      <c r="T73" s="72" t="s">
        <v>107</v>
      </c>
      <c r="U73" s="82">
        <f t="shared" si="153"/>
        <v>1.3888888888888888E-2</v>
      </c>
      <c r="V73" s="64">
        <f t="shared" si="154"/>
        <v>0.54166666666666652</v>
      </c>
      <c r="W73" s="63">
        <f t="shared" si="155"/>
        <v>0.55208333333333315</v>
      </c>
      <c r="X73" s="11">
        <f t="shared" si="156"/>
        <v>1</v>
      </c>
      <c r="Y73" s="42">
        <f t="shared" si="157"/>
        <v>24</v>
      </c>
      <c r="Z73" s="26" t="str">
        <f t="shared" si="158"/>
        <v/>
      </c>
      <c r="AA73" s="12" t="str">
        <f t="shared" si="158"/>
        <v/>
      </c>
      <c r="AB73" s="12" t="str">
        <f t="shared" si="158"/>
        <v/>
      </c>
      <c r="AC73" s="12" t="str">
        <f t="shared" si="158"/>
        <v/>
      </c>
      <c r="AD73" s="12" t="str">
        <f t="shared" si="158"/>
        <v/>
      </c>
      <c r="AE73" s="12" t="str">
        <f t="shared" si="158"/>
        <v/>
      </c>
      <c r="AF73" s="12" t="str">
        <f t="shared" si="158"/>
        <v/>
      </c>
      <c r="AG73" s="12" t="str">
        <f t="shared" si="158"/>
        <v/>
      </c>
      <c r="AH73" s="12" t="str">
        <f t="shared" si="158"/>
        <v/>
      </c>
      <c r="AI73" s="12" t="str">
        <f t="shared" si="158"/>
        <v/>
      </c>
      <c r="AJ73" s="12" t="str">
        <f t="shared" si="159"/>
        <v/>
      </c>
      <c r="AK73" s="12" t="str">
        <f t="shared" si="159"/>
        <v/>
      </c>
      <c r="AL73" s="12" t="str">
        <f t="shared" si="159"/>
        <v/>
      </c>
      <c r="AM73" s="12" t="str">
        <f t="shared" si="159"/>
        <v/>
      </c>
      <c r="AN73" s="12" t="str">
        <f t="shared" si="159"/>
        <v/>
      </c>
      <c r="AO73" s="12" t="str">
        <f t="shared" si="159"/>
        <v/>
      </c>
      <c r="AP73" s="12" t="str">
        <f t="shared" si="159"/>
        <v/>
      </c>
      <c r="AQ73" s="12" t="str">
        <f t="shared" si="159"/>
        <v/>
      </c>
      <c r="AR73" s="12" t="str">
        <f t="shared" si="159"/>
        <v/>
      </c>
      <c r="AS73" s="12" t="str">
        <f t="shared" si="159"/>
        <v/>
      </c>
      <c r="AT73" s="12" t="str">
        <f t="shared" si="160"/>
        <v/>
      </c>
      <c r="AU73" s="12" t="str">
        <f t="shared" si="160"/>
        <v/>
      </c>
      <c r="AV73" s="12">
        <f t="shared" si="160"/>
        <v>1</v>
      </c>
      <c r="AW73" s="12">
        <f t="shared" si="160"/>
        <v>1</v>
      </c>
      <c r="AX73" s="12">
        <f t="shared" si="160"/>
        <v>1</v>
      </c>
      <c r="AY73" s="12" t="str">
        <f t="shared" si="160"/>
        <v/>
      </c>
      <c r="AZ73" s="12" t="str">
        <f t="shared" si="160"/>
        <v/>
      </c>
      <c r="BA73" s="12" t="str">
        <f t="shared" si="160"/>
        <v/>
      </c>
      <c r="BB73" s="12" t="str">
        <f t="shared" si="160"/>
        <v/>
      </c>
      <c r="BC73" s="12" t="str">
        <f t="shared" si="160"/>
        <v/>
      </c>
      <c r="BD73" s="12" t="str">
        <f t="shared" si="161"/>
        <v/>
      </c>
      <c r="BE73" s="12" t="str">
        <f t="shared" si="161"/>
        <v/>
      </c>
      <c r="BF73" s="12" t="str">
        <f t="shared" si="161"/>
        <v/>
      </c>
      <c r="BG73" s="12" t="str">
        <f t="shared" si="161"/>
        <v/>
      </c>
      <c r="BH73" s="12" t="str">
        <f t="shared" si="161"/>
        <v/>
      </c>
      <c r="BI73" s="12" t="str">
        <f t="shared" si="161"/>
        <v/>
      </c>
      <c r="BJ73" s="12" t="str">
        <f t="shared" si="161"/>
        <v/>
      </c>
      <c r="BK73" s="12" t="str">
        <f t="shared" si="161"/>
        <v/>
      </c>
      <c r="BL73" s="12" t="str">
        <f t="shared" si="161"/>
        <v/>
      </c>
      <c r="BM73" s="12" t="str">
        <f t="shared" si="161"/>
        <v/>
      </c>
      <c r="BN73" s="12" t="str">
        <f t="shared" si="162"/>
        <v/>
      </c>
      <c r="BO73" s="12" t="str">
        <f t="shared" si="162"/>
        <v/>
      </c>
      <c r="BP73" s="12" t="str">
        <f t="shared" si="162"/>
        <v/>
      </c>
      <c r="BQ73" s="12" t="str">
        <f t="shared" si="162"/>
        <v/>
      </c>
      <c r="BR73" s="12" t="str">
        <f t="shared" si="162"/>
        <v/>
      </c>
      <c r="BS73" s="12" t="str">
        <f t="shared" si="162"/>
        <v/>
      </c>
      <c r="BT73" s="12" t="str">
        <f t="shared" si="162"/>
        <v/>
      </c>
      <c r="BU73" s="12" t="str">
        <f t="shared" si="162"/>
        <v/>
      </c>
      <c r="BV73" s="12" t="str">
        <f t="shared" si="162"/>
        <v/>
      </c>
      <c r="BW73" s="12" t="str">
        <f t="shared" si="162"/>
        <v/>
      </c>
      <c r="BX73" s="12" t="str">
        <f t="shared" si="163"/>
        <v/>
      </c>
      <c r="BY73" s="12" t="str">
        <f t="shared" si="163"/>
        <v/>
      </c>
      <c r="BZ73" s="12" t="str">
        <f t="shared" si="163"/>
        <v/>
      </c>
      <c r="CA73" s="12" t="str">
        <f t="shared" si="163"/>
        <v/>
      </c>
      <c r="CB73" s="12" t="str">
        <f t="shared" si="163"/>
        <v/>
      </c>
      <c r="CC73" s="12" t="str">
        <f t="shared" si="163"/>
        <v/>
      </c>
      <c r="CD73" s="12" t="str">
        <f t="shared" si="163"/>
        <v/>
      </c>
      <c r="CE73" s="12" t="str">
        <f t="shared" si="163"/>
        <v/>
      </c>
      <c r="CF73" s="12" t="str">
        <f t="shared" si="163"/>
        <v/>
      </c>
      <c r="CG73" s="12" t="str">
        <f t="shared" si="163"/>
        <v/>
      </c>
      <c r="CH73" s="12" t="str">
        <f t="shared" si="164"/>
        <v/>
      </c>
      <c r="CI73" s="12" t="str">
        <f t="shared" si="164"/>
        <v/>
      </c>
      <c r="CJ73" s="12" t="str">
        <f t="shared" si="164"/>
        <v/>
      </c>
      <c r="CK73" s="12" t="str">
        <f t="shared" si="164"/>
        <v/>
      </c>
      <c r="CL73" s="12" t="str">
        <f t="shared" si="164"/>
        <v/>
      </c>
      <c r="CM73" s="12" t="str">
        <f t="shared" si="164"/>
        <v/>
      </c>
      <c r="CN73" s="12" t="str">
        <f t="shared" si="164"/>
        <v/>
      </c>
      <c r="CO73" s="12" t="str">
        <f t="shared" si="164"/>
        <v/>
      </c>
      <c r="CP73" s="12" t="str">
        <f t="shared" si="164"/>
        <v/>
      </c>
      <c r="CQ73" s="12" t="str">
        <f t="shared" si="164"/>
        <v/>
      </c>
      <c r="CR73" s="12" t="str">
        <f t="shared" si="165"/>
        <v/>
      </c>
      <c r="CS73" s="12" t="str">
        <f t="shared" si="165"/>
        <v/>
      </c>
      <c r="CT73" s="12" t="str">
        <f t="shared" si="165"/>
        <v/>
      </c>
      <c r="CU73" s="12" t="str">
        <f t="shared" si="165"/>
        <v/>
      </c>
      <c r="CV73" s="12" t="str">
        <f t="shared" si="165"/>
        <v/>
      </c>
      <c r="CW73" s="12" t="str">
        <f t="shared" si="165"/>
        <v/>
      </c>
      <c r="CX73" s="12" t="str">
        <f t="shared" si="165"/>
        <v/>
      </c>
      <c r="CY73" s="12" t="str">
        <f t="shared" si="165"/>
        <v/>
      </c>
      <c r="CZ73" s="12" t="str">
        <f t="shared" si="165"/>
        <v/>
      </c>
      <c r="DA73" s="12" t="str">
        <f t="shared" si="165"/>
        <v/>
      </c>
      <c r="DB73" s="12" t="str">
        <f t="shared" si="165"/>
        <v/>
      </c>
      <c r="DC73" s="12" t="str">
        <f t="shared" si="165"/>
        <v/>
      </c>
      <c r="DD73" s="12" t="str">
        <f t="shared" si="165"/>
        <v/>
      </c>
      <c r="DE73" s="12" t="str">
        <f t="shared" si="165"/>
        <v/>
      </c>
      <c r="DF73" s="12" t="str">
        <f t="shared" si="165"/>
        <v/>
      </c>
      <c r="DG73" s="12" t="str">
        <f t="shared" si="166"/>
        <v/>
      </c>
      <c r="DH73" s="12" t="str">
        <f t="shared" si="166"/>
        <v/>
      </c>
      <c r="DI73" s="12" t="str">
        <f t="shared" si="166"/>
        <v/>
      </c>
      <c r="DJ73" s="12" t="str">
        <f t="shared" si="166"/>
        <v/>
      </c>
      <c r="DK73" s="12" t="str">
        <f t="shared" si="166"/>
        <v/>
      </c>
      <c r="DL73" s="12" t="str">
        <f t="shared" si="166"/>
        <v/>
      </c>
      <c r="DM73" s="12" t="str">
        <f t="shared" si="166"/>
        <v/>
      </c>
      <c r="DN73" s="12" t="str">
        <f t="shared" si="166"/>
        <v/>
      </c>
      <c r="DO73" s="12" t="str">
        <f t="shared" si="166"/>
        <v/>
      </c>
      <c r="DP73" s="12" t="str">
        <f t="shared" si="166"/>
        <v/>
      </c>
      <c r="DQ73" s="12" t="str">
        <f t="shared" si="166"/>
        <v/>
      </c>
      <c r="DR73" s="12" t="str">
        <f t="shared" si="166"/>
        <v/>
      </c>
      <c r="DS73" s="12" t="str">
        <f t="shared" si="166"/>
        <v/>
      </c>
      <c r="DT73" s="12" t="str">
        <f t="shared" si="166"/>
        <v/>
      </c>
      <c r="DU73" s="12" t="str">
        <f t="shared" si="166"/>
        <v/>
      </c>
      <c r="DV73" s="12" t="str">
        <f t="shared" si="166"/>
        <v/>
      </c>
      <c r="DW73" s="12" t="str">
        <f t="shared" si="166"/>
        <v/>
      </c>
      <c r="DX73" s="12" t="str">
        <f t="shared" si="166"/>
        <v/>
      </c>
      <c r="DY73" s="12" t="str">
        <f t="shared" si="166"/>
        <v/>
      </c>
      <c r="DZ73" s="12" t="str">
        <f t="shared" si="166"/>
        <v/>
      </c>
      <c r="EA73" s="12" t="str">
        <f t="shared" si="166"/>
        <v/>
      </c>
      <c r="EB73" s="12" t="str">
        <f t="shared" si="166"/>
        <v/>
      </c>
      <c r="EC73" s="12" t="str">
        <f t="shared" si="166"/>
        <v/>
      </c>
      <c r="ED73" s="12" t="str">
        <f t="shared" si="166"/>
        <v/>
      </c>
      <c r="EE73" s="12" t="str">
        <f t="shared" si="166"/>
        <v/>
      </c>
      <c r="EF73" s="12" t="str">
        <f t="shared" si="166"/>
        <v/>
      </c>
      <c r="EG73" s="12" t="str">
        <f t="shared" si="166"/>
        <v/>
      </c>
      <c r="EH73" s="12" t="str">
        <f t="shared" si="166"/>
        <v/>
      </c>
      <c r="EI73" s="12" t="str">
        <f t="shared" si="166"/>
        <v/>
      </c>
      <c r="EJ73" s="12" t="str">
        <f t="shared" si="167"/>
        <v/>
      </c>
      <c r="EK73" s="12" t="str">
        <f t="shared" si="167"/>
        <v/>
      </c>
      <c r="EL73" s="12" t="str">
        <f t="shared" si="167"/>
        <v/>
      </c>
      <c r="EM73" s="12" t="str">
        <f t="shared" si="167"/>
        <v/>
      </c>
      <c r="EN73" s="12" t="str">
        <f t="shared" si="167"/>
        <v/>
      </c>
      <c r="EO73" s="12" t="str">
        <f t="shared" si="167"/>
        <v/>
      </c>
      <c r="EP73" s="12" t="str">
        <f t="shared" si="167"/>
        <v/>
      </c>
      <c r="EQ73" s="12" t="str">
        <f t="shared" si="167"/>
        <v/>
      </c>
      <c r="ER73" s="12" t="str">
        <f t="shared" si="167"/>
        <v/>
      </c>
      <c r="ES73" s="12" t="str">
        <f t="shared" si="167"/>
        <v/>
      </c>
      <c r="ET73" s="12" t="str">
        <f t="shared" si="167"/>
        <v/>
      </c>
      <c r="EU73" s="12" t="str">
        <f t="shared" si="167"/>
        <v/>
      </c>
    </row>
    <row r="74" spans="1:151" ht="18" customHeight="1" x14ac:dyDescent="0.2">
      <c r="A74" s="7" t="str">
        <f t="shared" si="149"/>
        <v>U20W/U17W 1500m Straight Final</v>
      </c>
      <c r="B74" s="141" t="str">
        <f>'U13-U17-U20 Champs Timescale'!B60</f>
        <v>T23-1</v>
      </c>
      <c r="C74" s="142">
        <f>'U13-U17-U20 Champs Timescale'!C60</f>
        <v>0.52777777777777746</v>
      </c>
      <c r="D74" s="151">
        <f>'U13-U17-U20 Champs Timescale'!D60</f>
        <v>1.3888888888888888E-2</v>
      </c>
      <c r="E74" s="144">
        <f>'U13-U17-U20 Champs Timescale'!E60</f>
        <v>0.57638888888888862</v>
      </c>
      <c r="F74" s="145">
        <f>'U13-U17-U20 Champs Timescale'!F60</f>
        <v>0.58680555555555525</v>
      </c>
      <c r="G74" s="196">
        <f>'U13-U17-U20 Champs Timescale'!G60</f>
        <v>0.59027777777777746</v>
      </c>
      <c r="H74" s="232" t="str">
        <f>'U13-U17-U20 Champs Timescale'!K60</f>
        <v>1500m</v>
      </c>
      <c r="I74" s="232" t="str">
        <f>'U13-U17-U20 Champs Timescale'!L60</f>
        <v>Straight Final</v>
      </c>
      <c r="J74" s="233" t="str">
        <f>'U13-U17-U20 Champs Timescale'!H60</f>
        <v>U20W/U17W</v>
      </c>
      <c r="K74" s="147">
        <f>'U13-U17-U20 Champs Timescale'!I60</f>
        <v>8</v>
      </c>
      <c r="L74" s="152" t="str">
        <f>'U13-U17-U20 Champs Timescale'!J60</f>
        <v>1</v>
      </c>
      <c r="M74" s="149">
        <v>8</v>
      </c>
      <c r="N74" s="146">
        <f t="shared" si="151"/>
        <v>3.472222222222222E-3</v>
      </c>
      <c r="O74" s="146"/>
      <c r="Q74" s="183">
        <f t="shared" si="133"/>
        <v>0.59374999999999967</v>
      </c>
      <c r="R74" s="108" t="str">
        <f t="shared" si="152"/>
        <v>U13G 60m Hurdles Heats</v>
      </c>
      <c r="S74" s="24">
        <v>1</v>
      </c>
      <c r="T74" s="94" t="s">
        <v>115</v>
      </c>
      <c r="U74" s="82" t="str">
        <f t="shared" si="153"/>
        <v/>
      </c>
      <c r="V74" s="64" t="str">
        <f t="shared" si="154"/>
        <v/>
      </c>
      <c r="W74" s="63" t="str">
        <f t="shared" si="155"/>
        <v/>
      </c>
      <c r="X74" s="11" t="str">
        <f t="shared" si="156"/>
        <v/>
      </c>
      <c r="Y74" s="42" t="str">
        <f t="shared" si="157"/>
        <v/>
      </c>
      <c r="Z74" s="26" t="str">
        <f t="shared" si="158"/>
        <v/>
      </c>
      <c r="AA74" s="12" t="str">
        <f t="shared" si="158"/>
        <v/>
      </c>
      <c r="AB74" s="12" t="str">
        <f t="shared" si="158"/>
        <v/>
      </c>
      <c r="AC74" s="12" t="str">
        <f t="shared" si="158"/>
        <v/>
      </c>
      <c r="AD74" s="12" t="str">
        <f t="shared" si="158"/>
        <v/>
      </c>
      <c r="AE74" s="12" t="str">
        <f t="shared" si="158"/>
        <v/>
      </c>
      <c r="AF74" s="12" t="str">
        <f t="shared" si="158"/>
        <v/>
      </c>
      <c r="AG74" s="12" t="str">
        <f t="shared" si="158"/>
        <v/>
      </c>
      <c r="AH74" s="12" t="str">
        <f t="shared" si="158"/>
        <v/>
      </c>
      <c r="AI74" s="12" t="str">
        <f t="shared" si="158"/>
        <v/>
      </c>
      <c r="AJ74" s="12" t="str">
        <f t="shared" si="159"/>
        <v/>
      </c>
      <c r="AK74" s="12" t="str">
        <f t="shared" si="159"/>
        <v/>
      </c>
      <c r="AL74" s="12" t="str">
        <f t="shared" si="159"/>
        <v/>
      </c>
      <c r="AM74" s="12" t="str">
        <f t="shared" si="159"/>
        <v/>
      </c>
      <c r="AN74" s="12" t="str">
        <f t="shared" si="159"/>
        <v/>
      </c>
      <c r="AO74" s="12" t="str">
        <f t="shared" si="159"/>
        <v/>
      </c>
      <c r="AP74" s="12" t="str">
        <f t="shared" si="159"/>
        <v/>
      </c>
      <c r="AQ74" s="12" t="str">
        <f t="shared" si="159"/>
        <v/>
      </c>
      <c r="AR74" s="12" t="str">
        <f t="shared" si="159"/>
        <v/>
      </c>
      <c r="AS74" s="12" t="str">
        <f t="shared" si="159"/>
        <v/>
      </c>
      <c r="AT74" s="12" t="str">
        <f t="shared" si="160"/>
        <v/>
      </c>
      <c r="AU74" s="12" t="str">
        <f t="shared" si="160"/>
        <v/>
      </c>
      <c r="AV74" s="12" t="str">
        <f t="shared" si="160"/>
        <v/>
      </c>
      <c r="AW74" s="12" t="str">
        <f t="shared" si="160"/>
        <v/>
      </c>
      <c r="AX74" s="12" t="str">
        <f t="shared" si="160"/>
        <v/>
      </c>
      <c r="AY74" s="12" t="str">
        <f t="shared" si="160"/>
        <v/>
      </c>
      <c r="AZ74" s="12" t="str">
        <f t="shared" si="160"/>
        <v/>
      </c>
      <c r="BA74" s="12" t="str">
        <f t="shared" si="160"/>
        <v/>
      </c>
      <c r="BB74" s="12" t="str">
        <f t="shared" si="160"/>
        <v/>
      </c>
      <c r="BC74" s="12" t="str">
        <f t="shared" si="160"/>
        <v/>
      </c>
      <c r="BD74" s="12" t="str">
        <f t="shared" si="161"/>
        <v/>
      </c>
      <c r="BE74" s="12" t="str">
        <f t="shared" si="161"/>
        <v/>
      </c>
      <c r="BF74" s="12" t="str">
        <f t="shared" si="161"/>
        <v/>
      </c>
      <c r="BG74" s="12" t="str">
        <f t="shared" si="161"/>
        <v/>
      </c>
      <c r="BH74" s="12" t="str">
        <f t="shared" si="161"/>
        <v/>
      </c>
      <c r="BI74" s="12" t="str">
        <f t="shared" si="161"/>
        <v/>
      </c>
      <c r="BJ74" s="12" t="str">
        <f t="shared" si="161"/>
        <v/>
      </c>
      <c r="BK74" s="12" t="str">
        <f t="shared" si="161"/>
        <v/>
      </c>
      <c r="BL74" s="12" t="str">
        <f t="shared" si="161"/>
        <v/>
      </c>
      <c r="BM74" s="12" t="str">
        <f t="shared" si="161"/>
        <v/>
      </c>
      <c r="BN74" s="12" t="str">
        <f t="shared" si="162"/>
        <v/>
      </c>
      <c r="BO74" s="12" t="str">
        <f t="shared" si="162"/>
        <v/>
      </c>
      <c r="BP74" s="12" t="str">
        <f t="shared" si="162"/>
        <v/>
      </c>
      <c r="BQ74" s="12" t="str">
        <f t="shared" si="162"/>
        <v/>
      </c>
      <c r="BR74" s="12" t="str">
        <f t="shared" si="162"/>
        <v/>
      </c>
      <c r="BS74" s="12" t="str">
        <f t="shared" si="162"/>
        <v/>
      </c>
      <c r="BT74" s="12" t="str">
        <f t="shared" si="162"/>
        <v/>
      </c>
      <c r="BU74" s="12" t="str">
        <f t="shared" si="162"/>
        <v/>
      </c>
      <c r="BV74" s="12" t="str">
        <f t="shared" si="162"/>
        <v/>
      </c>
      <c r="BW74" s="12" t="str">
        <f t="shared" si="162"/>
        <v/>
      </c>
      <c r="BX74" s="12" t="str">
        <f t="shared" si="163"/>
        <v/>
      </c>
      <c r="BY74" s="12" t="str">
        <f t="shared" si="163"/>
        <v/>
      </c>
      <c r="BZ74" s="12" t="str">
        <f t="shared" si="163"/>
        <v/>
      </c>
      <c r="CA74" s="12" t="str">
        <f t="shared" si="163"/>
        <v/>
      </c>
      <c r="CB74" s="12" t="str">
        <f t="shared" si="163"/>
        <v/>
      </c>
      <c r="CC74" s="12" t="str">
        <f t="shared" si="163"/>
        <v/>
      </c>
      <c r="CD74" s="12" t="str">
        <f t="shared" si="163"/>
        <v/>
      </c>
      <c r="CE74" s="12" t="str">
        <f t="shared" si="163"/>
        <v/>
      </c>
      <c r="CF74" s="12" t="str">
        <f t="shared" si="163"/>
        <v/>
      </c>
      <c r="CG74" s="12" t="str">
        <f t="shared" si="163"/>
        <v/>
      </c>
      <c r="CH74" s="12" t="str">
        <f t="shared" si="164"/>
        <v/>
      </c>
      <c r="CI74" s="12" t="str">
        <f t="shared" si="164"/>
        <v/>
      </c>
      <c r="CJ74" s="12" t="str">
        <f t="shared" si="164"/>
        <v/>
      </c>
      <c r="CK74" s="12" t="str">
        <f t="shared" si="164"/>
        <v/>
      </c>
      <c r="CL74" s="12" t="str">
        <f t="shared" si="164"/>
        <v/>
      </c>
      <c r="CM74" s="12" t="str">
        <f t="shared" si="164"/>
        <v/>
      </c>
      <c r="CN74" s="12" t="str">
        <f t="shared" si="164"/>
        <v/>
      </c>
      <c r="CO74" s="12" t="str">
        <f t="shared" si="164"/>
        <v/>
      </c>
      <c r="CP74" s="12" t="str">
        <f t="shared" si="164"/>
        <v/>
      </c>
      <c r="CQ74" s="12" t="str">
        <f t="shared" si="164"/>
        <v/>
      </c>
      <c r="CR74" s="12" t="str">
        <f t="shared" si="165"/>
        <v/>
      </c>
      <c r="CS74" s="12" t="str">
        <f t="shared" si="165"/>
        <v/>
      </c>
      <c r="CT74" s="12" t="str">
        <f t="shared" si="165"/>
        <v/>
      </c>
      <c r="CU74" s="12" t="str">
        <f t="shared" si="165"/>
        <v/>
      </c>
      <c r="CV74" s="12" t="str">
        <f t="shared" si="165"/>
        <v/>
      </c>
      <c r="CW74" s="12" t="str">
        <f t="shared" si="165"/>
        <v/>
      </c>
      <c r="CX74" s="12" t="str">
        <f t="shared" si="165"/>
        <v/>
      </c>
      <c r="CY74" s="12" t="str">
        <f t="shared" si="165"/>
        <v/>
      </c>
      <c r="CZ74" s="12" t="str">
        <f t="shared" si="165"/>
        <v/>
      </c>
      <c r="DA74" s="12" t="str">
        <f t="shared" si="165"/>
        <v/>
      </c>
      <c r="DB74" s="12" t="str">
        <f t="shared" si="165"/>
        <v/>
      </c>
      <c r="DC74" s="12" t="str">
        <f t="shared" si="165"/>
        <v/>
      </c>
      <c r="DD74" s="12" t="str">
        <f t="shared" si="165"/>
        <v/>
      </c>
      <c r="DE74" s="12" t="str">
        <f t="shared" si="165"/>
        <v/>
      </c>
      <c r="DF74" s="12" t="str">
        <f t="shared" si="165"/>
        <v/>
      </c>
      <c r="DG74" s="12" t="str">
        <f t="shared" si="166"/>
        <v/>
      </c>
      <c r="DH74" s="12" t="str">
        <f t="shared" si="166"/>
        <v/>
      </c>
      <c r="DI74" s="12" t="str">
        <f t="shared" si="166"/>
        <v/>
      </c>
      <c r="DJ74" s="12" t="str">
        <f t="shared" si="166"/>
        <v/>
      </c>
      <c r="DK74" s="12" t="str">
        <f t="shared" si="166"/>
        <v/>
      </c>
      <c r="DL74" s="12" t="str">
        <f t="shared" si="166"/>
        <v/>
      </c>
      <c r="DM74" s="12" t="str">
        <f t="shared" si="166"/>
        <v/>
      </c>
      <c r="DN74" s="12" t="str">
        <f t="shared" si="166"/>
        <v/>
      </c>
      <c r="DO74" s="12" t="str">
        <f t="shared" si="166"/>
        <v/>
      </c>
      <c r="DP74" s="12" t="str">
        <f t="shared" si="166"/>
        <v/>
      </c>
      <c r="DQ74" s="12" t="str">
        <f t="shared" si="166"/>
        <v/>
      </c>
      <c r="DR74" s="12" t="str">
        <f t="shared" si="166"/>
        <v/>
      </c>
      <c r="DS74" s="12" t="str">
        <f t="shared" si="166"/>
        <v/>
      </c>
      <c r="DT74" s="12" t="str">
        <f t="shared" si="166"/>
        <v/>
      </c>
      <c r="DU74" s="12" t="str">
        <f t="shared" si="166"/>
        <v/>
      </c>
      <c r="DV74" s="12" t="str">
        <f t="shared" si="166"/>
        <v/>
      </c>
      <c r="DW74" s="12" t="str">
        <f t="shared" si="166"/>
        <v/>
      </c>
      <c r="DX74" s="12" t="str">
        <f t="shared" si="166"/>
        <v/>
      </c>
      <c r="DY74" s="12" t="str">
        <f t="shared" si="166"/>
        <v/>
      </c>
      <c r="DZ74" s="12" t="str">
        <f t="shared" si="166"/>
        <v/>
      </c>
      <c r="EA74" s="12" t="str">
        <f t="shared" si="166"/>
        <v/>
      </c>
      <c r="EB74" s="12" t="str">
        <f t="shared" si="166"/>
        <v/>
      </c>
      <c r="EC74" s="12" t="str">
        <f t="shared" si="166"/>
        <v/>
      </c>
      <c r="ED74" s="12" t="str">
        <f t="shared" si="166"/>
        <v/>
      </c>
      <c r="EE74" s="12" t="str">
        <f t="shared" si="166"/>
        <v/>
      </c>
      <c r="EF74" s="12" t="str">
        <f t="shared" si="166"/>
        <v/>
      </c>
      <c r="EG74" s="12" t="str">
        <f t="shared" si="166"/>
        <v/>
      </c>
      <c r="EH74" s="12" t="str">
        <f t="shared" si="166"/>
        <v/>
      </c>
      <c r="EI74" s="12" t="str">
        <f t="shared" si="166"/>
        <v/>
      </c>
      <c r="EJ74" s="12" t="str">
        <f t="shared" si="167"/>
        <v/>
      </c>
      <c r="EK74" s="12" t="str">
        <f t="shared" si="167"/>
        <v/>
      </c>
      <c r="EL74" s="12" t="str">
        <f t="shared" si="167"/>
        <v/>
      </c>
      <c r="EM74" s="12" t="str">
        <f t="shared" si="167"/>
        <v/>
      </c>
      <c r="EN74" s="12" t="str">
        <f t="shared" si="167"/>
        <v/>
      </c>
      <c r="EO74" s="12" t="str">
        <f t="shared" si="167"/>
        <v/>
      </c>
      <c r="EP74" s="12" t="str">
        <f t="shared" si="167"/>
        <v/>
      </c>
      <c r="EQ74" s="12" t="str">
        <f t="shared" si="167"/>
        <v/>
      </c>
      <c r="ER74" s="12" t="str">
        <f t="shared" si="167"/>
        <v/>
      </c>
      <c r="ES74" s="12" t="str">
        <f t="shared" si="167"/>
        <v/>
      </c>
      <c r="ET74" s="12" t="str">
        <f t="shared" si="167"/>
        <v/>
      </c>
      <c r="EU74" s="12" t="str">
        <f t="shared" si="167"/>
        <v/>
      </c>
    </row>
    <row r="75" spans="1:151" ht="18" customHeight="1" x14ac:dyDescent="0.2">
      <c r="A75" s="7" t="str">
        <f t="shared" si="149"/>
        <v>U13B/U13G 1500m Straight Final</v>
      </c>
      <c r="B75" s="141" t="str">
        <f>'U13-U17-U20 Champs Timescale'!B61</f>
        <v>T24-1</v>
      </c>
      <c r="C75" s="142">
        <f>'U13-U17-U20 Champs Timescale'!C61</f>
        <v>0.53298611111111083</v>
      </c>
      <c r="D75" s="151">
        <f>'U13-U17-U20 Champs Timescale'!D61</f>
        <v>1.3888888888888888E-2</v>
      </c>
      <c r="E75" s="144">
        <f>'U13-U17-U20 Champs Timescale'!E61</f>
        <v>0.58159722222222199</v>
      </c>
      <c r="F75" s="145">
        <f>'U13-U17-U20 Champs Timescale'!F61</f>
        <v>0.59201388888888862</v>
      </c>
      <c r="G75" s="196">
        <f>'U13-U17-U20 Champs Timescale'!G61</f>
        <v>0.59548611111111083</v>
      </c>
      <c r="H75" s="232" t="str">
        <f>'U13-U17-U20 Champs Timescale'!K61</f>
        <v>1500m</v>
      </c>
      <c r="I75" s="232" t="str">
        <f>'U13-U17-U20 Champs Timescale'!L61</f>
        <v>Straight Final</v>
      </c>
      <c r="J75" s="233" t="str">
        <f>'U13-U17-U20 Champs Timescale'!H61</f>
        <v>U13B/U13G</v>
      </c>
      <c r="K75" s="147">
        <f>'U13-U17-U20 Champs Timescale'!I61</f>
        <v>10</v>
      </c>
      <c r="L75" s="152" t="str">
        <f>'U13-U17-U20 Champs Timescale'!J61</f>
        <v>1</v>
      </c>
      <c r="M75" s="149">
        <v>2</v>
      </c>
      <c r="N75" s="146">
        <f>SUM(L75*$N$109)</f>
        <v>5.208333333333333E-3</v>
      </c>
      <c r="O75" s="146"/>
      <c r="Q75" s="183">
        <f t="shared" si="133"/>
        <v>0.6006944444444442</v>
      </c>
      <c r="R75" s="108" t="s">
        <v>2667</v>
      </c>
      <c r="S75" s="24">
        <v>1</v>
      </c>
      <c r="T75" s="94" t="s">
        <v>103</v>
      </c>
      <c r="U75" s="82" t="str">
        <f t="shared" si="153"/>
        <v/>
      </c>
      <c r="V75" s="64" t="str">
        <f t="shared" si="154"/>
        <v/>
      </c>
      <c r="W75" s="63" t="str">
        <f t="shared" si="155"/>
        <v/>
      </c>
      <c r="X75" s="11" t="str">
        <f t="shared" si="156"/>
        <v/>
      </c>
      <c r="Y75" s="42" t="str">
        <f t="shared" si="157"/>
        <v/>
      </c>
      <c r="Z75" s="26" t="str">
        <f t="shared" si="158"/>
        <v/>
      </c>
      <c r="AA75" s="12" t="str">
        <f t="shared" si="158"/>
        <v/>
      </c>
      <c r="AB75" s="12" t="str">
        <f t="shared" si="158"/>
        <v/>
      </c>
      <c r="AC75" s="12" t="str">
        <f t="shared" si="158"/>
        <v/>
      </c>
      <c r="AD75" s="12" t="str">
        <f t="shared" si="158"/>
        <v/>
      </c>
      <c r="AE75" s="12" t="str">
        <f t="shared" si="158"/>
        <v/>
      </c>
      <c r="AF75" s="12" t="str">
        <f t="shared" si="158"/>
        <v/>
      </c>
      <c r="AG75" s="12" t="str">
        <f t="shared" si="158"/>
        <v/>
      </c>
      <c r="AH75" s="12" t="str">
        <f t="shared" si="158"/>
        <v/>
      </c>
      <c r="AI75" s="12" t="str">
        <f t="shared" si="158"/>
        <v/>
      </c>
      <c r="AJ75" s="12" t="str">
        <f t="shared" si="159"/>
        <v/>
      </c>
      <c r="AK75" s="12" t="str">
        <f t="shared" si="159"/>
        <v/>
      </c>
      <c r="AL75" s="12" t="str">
        <f t="shared" si="159"/>
        <v/>
      </c>
      <c r="AM75" s="12" t="str">
        <f t="shared" si="159"/>
        <v/>
      </c>
      <c r="AN75" s="12" t="str">
        <f t="shared" si="159"/>
        <v/>
      </c>
      <c r="AO75" s="12" t="str">
        <f t="shared" si="159"/>
        <v/>
      </c>
      <c r="AP75" s="12" t="str">
        <f t="shared" si="159"/>
        <v/>
      </c>
      <c r="AQ75" s="12" t="str">
        <f t="shared" si="159"/>
        <v/>
      </c>
      <c r="AR75" s="12" t="str">
        <f t="shared" si="159"/>
        <v/>
      </c>
      <c r="AS75" s="12" t="str">
        <f t="shared" si="159"/>
        <v/>
      </c>
      <c r="AT75" s="12" t="str">
        <f t="shared" si="160"/>
        <v/>
      </c>
      <c r="AU75" s="12" t="str">
        <f t="shared" si="160"/>
        <v/>
      </c>
      <c r="AV75" s="12" t="str">
        <f t="shared" si="160"/>
        <v/>
      </c>
      <c r="AW75" s="12" t="str">
        <f t="shared" si="160"/>
        <v/>
      </c>
      <c r="AX75" s="12" t="str">
        <f t="shared" si="160"/>
        <v/>
      </c>
      <c r="AY75" s="12" t="str">
        <f t="shared" si="160"/>
        <v/>
      </c>
      <c r="AZ75" s="12" t="str">
        <f t="shared" si="160"/>
        <v/>
      </c>
      <c r="BA75" s="12" t="str">
        <f t="shared" si="160"/>
        <v/>
      </c>
      <c r="BB75" s="12" t="str">
        <f t="shared" si="160"/>
        <v/>
      </c>
      <c r="BC75" s="12" t="str">
        <f t="shared" si="160"/>
        <v/>
      </c>
      <c r="BD75" s="12" t="str">
        <f t="shared" si="161"/>
        <v/>
      </c>
      <c r="BE75" s="12" t="str">
        <f t="shared" si="161"/>
        <v/>
      </c>
      <c r="BF75" s="12" t="str">
        <f t="shared" si="161"/>
        <v/>
      </c>
      <c r="BG75" s="12" t="str">
        <f t="shared" si="161"/>
        <v/>
      </c>
      <c r="BH75" s="12" t="str">
        <f t="shared" si="161"/>
        <v/>
      </c>
      <c r="BI75" s="12" t="str">
        <f t="shared" si="161"/>
        <v/>
      </c>
      <c r="BJ75" s="12" t="str">
        <f t="shared" si="161"/>
        <v/>
      </c>
      <c r="BK75" s="12" t="str">
        <f t="shared" si="161"/>
        <v/>
      </c>
      <c r="BL75" s="12" t="str">
        <f t="shared" si="161"/>
        <v/>
      </c>
      <c r="BM75" s="12" t="str">
        <f t="shared" si="161"/>
        <v/>
      </c>
      <c r="BN75" s="12" t="str">
        <f t="shared" si="162"/>
        <v/>
      </c>
      <c r="BO75" s="12" t="str">
        <f t="shared" si="162"/>
        <v/>
      </c>
      <c r="BP75" s="12" t="str">
        <f t="shared" si="162"/>
        <v/>
      </c>
      <c r="BQ75" s="12" t="str">
        <f t="shared" si="162"/>
        <v/>
      </c>
      <c r="BR75" s="12" t="str">
        <f t="shared" si="162"/>
        <v/>
      </c>
      <c r="BS75" s="12" t="str">
        <f t="shared" si="162"/>
        <v/>
      </c>
      <c r="BT75" s="12" t="str">
        <f t="shared" si="162"/>
        <v/>
      </c>
      <c r="BU75" s="12" t="str">
        <f t="shared" si="162"/>
        <v/>
      </c>
      <c r="BV75" s="12" t="str">
        <f t="shared" si="162"/>
        <v/>
      </c>
      <c r="BW75" s="12" t="str">
        <f t="shared" si="162"/>
        <v/>
      </c>
      <c r="BX75" s="12" t="str">
        <f t="shared" si="163"/>
        <v/>
      </c>
      <c r="BY75" s="12" t="str">
        <f t="shared" si="163"/>
        <v/>
      </c>
      <c r="BZ75" s="12" t="str">
        <f t="shared" si="163"/>
        <v/>
      </c>
      <c r="CA75" s="12" t="str">
        <f t="shared" si="163"/>
        <v/>
      </c>
      <c r="CB75" s="12" t="str">
        <f t="shared" si="163"/>
        <v/>
      </c>
      <c r="CC75" s="12" t="str">
        <f t="shared" si="163"/>
        <v/>
      </c>
      <c r="CD75" s="12" t="str">
        <f t="shared" si="163"/>
        <v/>
      </c>
      <c r="CE75" s="12" t="str">
        <f t="shared" si="163"/>
        <v/>
      </c>
      <c r="CF75" s="12" t="str">
        <f t="shared" si="163"/>
        <v/>
      </c>
      <c r="CG75" s="12" t="str">
        <f t="shared" si="163"/>
        <v/>
      </c>
      <c r="CH75" s="12" t="str">
        <f t="shared" si="164"/>
        <v/>
      </c>
      <c r="CI75" s="12" t="str">
        <f t="shared" si="164"/>
        <v/>
      </c>
      <c r="CJ75" s="12" t="str">
        <f t="shared" si="164"/>
        <v/>
      </c>
      <c r="CK75" s="12" t="str">
        <f t="shared" si="164"/>
        <v/>
      </c>
      <c r="CL75" s="12" t="str">
        <f t="shared" si="164"/>
        <v/>
      </c>
      <c r="CM75" s="12" t="str">
        <f t="shared" si="164"/>
        <v/>
      </c>
      <c r="CN75" s="12" t="str">
        <f t="shared" si="164"/>
        <v/>
      </c>
      <c r="CO75" s="12" t="str">
        <f t="shared" si="164"/>
        <v/>
      </c>
      <c r="CP75" s="12" t="str">
        <f t="shared" si="164"/>
        <v/>
      </c>
      <c r="CQ75" s="12" t="str">
        <f t="shared" si="164"/>
        <v/>
      </c>
      <c r="CR75" s="12" t="str">
        <f t="shared" si="165"/>
        <v/>
      </c>
      <c r="CS75" s="12" t="str">
        <f t="shared" si="165"/>
        <v/>
      </c>
      <c r="CT75" s="12" t="str">
        <f t="shared" si="165"/>
        <v/>
      </c>
      <c r="CU75" s="12" t="str">
        <f t="shared" si="165"/>
        <v/>
      </c>
      <c r="CV75" s="12" t="str">
        <f t="shared" si="165"/>
        <v/>
      </c>
      <c r="CW75" s="12" t="str">
        <f t="shared" si="165"/>
        <v/>
      </c>
      <c r="CX75" s="12" t="str">
        <f t="shared" si="165"/>
        <v/>
      </c>
      <c r="CY75" s="12" t="str">
        <f t="shared" si="165"/>
        <v/>
      </c>
      <c r="CZ75" s="12" t="str">
        <f t="shared" si="165"/>
        <v/>
      </c>
      <c r="DA75" s="12" t="str">
        <f t="shared" si="165"/>
        <v/>
      </c>
      <c r="DB75" s="12" t="str">
        <f t="shared" si="165"/>
        <v/>
      </c>
      <c r="DC75" s="12" t="str">
        <f t="shared" si="165"/>
        <v/>
      </c>
      <c r="DD75" s="12" t="str">
        <f t="shared" si="165"/>
        <v/>
      </c>
      <c r="DE75" s="12" t="str">
        <f t="shared" si="165"/>
        <v/>
      </c>
      <c r="DF75" s="12" t="str">
        <f t="shared" si="165"/>
        <v/>
      </c>
      <c r="DG75" s="12" t="str">
        <f t="shared" si="166"/>
        <v/>
      </c>
      <c r="DH75" s="12" t="str">
        <f t="shared" si="166"/>
        <v/>
      </c>
      <c r="DI75" s="12" t="str">
        <f t="shared" si="166"/>
        <v/>
      </c>
      <c r="DJ75" s="12" t="str">
        <f t="shared" si="166"/>
        <v/>
      </c>
      <c r="DK75" s="12" t="str">
        <f t="shared" si="166"/>
        <v/>
      </c>
      <c r="DL75" s="12" t="str">
        <f t="shared" si="166"/>
        <v/>
      </c>
      <c r="DM75" s="12" t="str">
        <f t="shared" si="166"/>
        <v/>
      </c>
      <c r="DN75" s="12" t="str">
        <f t="shared" si="166"/>
        <v/>
      </c>
      <c r="DO75" s="12" t="str">
        <f t="shared" si="166"/>
        <v/>
      </c>
      <c r="DP75" s="12" t="str">
        <f t="shared" si="166"/>
        <v/>
      </c>
      <c r="DQ75" s="12" t="str">
        <f t="shared" si="166"/>
        <v/>
      </c>
      <c r="DR75" s="12" t="str">
        <f t="shared" si="166"/>
        <v/>
      </c>
      <c r="DS75" s="12" t="str">
        <f t="shared" si="166"/>
        <v/>
      </c>
      <c r="DT75" s="12" t="str">
        <f t="shared" si="166"/>
        <v/>
      </c>
      <c r="DU75" s="12" t="str">
        <f t="shared" si="166"/>
        <v/>
      </c>
      <c r="DV75" s="12" t="str">
        <f t="shared" si="166"/>
        <v/>
      </c>
      <c r="DW75" s="12" t="str">
        <f t="shared" si="166"/>
        <v/>
      </c>
      <c r="DX75" s="12" t="str">
        <f t="shared" si="166"/>
        <v/>
      </c>
      <c r="DY75" s="12" t="str">
        <f t="shared" si="166"/>
        <v/>
      </c>
      <c r="DZ75" s="12" t="str">
        <f t="shared" si="166"/>
        <v/>
      </c>
      <c r="EA75" s="12" t="str">
        <f t="shared" si="166"/>
        <v/>
      </c>
      <c r="EB75" s="12" t="str">
        <f t="shared" si="166"/>
        <v/>
      </c>
      <c r="EC75" s="12" t="str">
        <f t="shared" si="166"/>
        <v/>
      </c>
      <c r="ED75" s="12" t="str">
        <f t="shared" si="166"/>
        <v/>
      </c>
      <c r="EE75" s="12" t="str">
        <f t="shared" si="166"/>
        <v/>
      </c>
      <c r="EF75" s="12" t="str">
        <f t="shared" si="166"/>
        <v/>
      </c>
      <c r="EG75" s="12" t="str">
        <f t="shared" si="166"/>
        <v/>
      </c>
      <c r="EH75" s="12" t="str">
        <f t="shared" si="166"/>
        <v/>
      </c>
      <c r="EI75" s="12" t="str">
        <f t="shared" si="166"/>
        <v/>
      </c>
      <c r="EJ75" s="12" t="str">
        <f t="shared" si="167"/>
        <v/>
      </c>
      <c r="EK75" s="12" t="str">
        <f t="shared" si="167"/>
        <v/>
      </c>
      <c r="EL75" s="12" t="str">
        <f t="shared" si="167"/>
        <v/>
      </c>
      <c r="EM75" s="12" t="str">
        <f t="shared" si="167"/>
        <v/>
      </c>
      <c r="EN75" s="12" t="str">
        <f t="shared" si="167"/>
        <v/>
      </c>
      <c r="EO75" s="12" t="str">
        <f t="shared" si="167"/>
        <v/>
      </c>
      <c r="EP75" s="12" t="str">
        <f t="shared" si="167"/>
        <v/>
      </c>
      <c r="EQ75" s="12" t="str">
        <f t="shared" si="167"/>
        <v/>
      </c>
      <c r="ER75" s="12" t="str">
        <f t="shared" si="167"/>
        <v/>
      </c>
      <c r="ES75" s="12" t="str">
        <f t="shared" si="167"/>
        <v/>
      </c>
      <c r="ET75" s="12" t="str">
        <f t="shared" si="167"/>
        <v/>
      </c>
      <c r="EU75" s="12" t="str">
        <f t="shared" si="167"/>
        <v/>
      </c>
    </row>
    <row r="76" spans="1:151" ht="18" customHeight="1" x14ac:dyDescent="0.2">
      <c r="A76" s="7" t="str">
        <f t="shared" si="149"/>
        <v>U17M/U20M 1500m Straight Final</v>
      </c>
      <c r="B76" s="141" t="str">
        <f>'U13-U17-U20 Champs Timescale'!B62</f>
        <v>T25-1</v>
      </c>
      <c r="C76" s="142">
        <f>'U13-U17-U20 Champs Timescale'!C62</f>
        <v>0.5381944444444442</v>
      </c>
      <c r="D76" s="151">
        <f>'U13-U17-U20 Champs Timescale'!D62</f>
        <v>1.3888888888888888E-2</v>
      </c>
      <c r="E76" s="144">
        <f>'U13-U17-U20 Champs Timescale'!E62</f>
        <v>0.58680555555555536</v>
      </c>
      <c r="F76" s="145">
        <f>'U13-U17-U20 Champs Timescale'!F62</f>
        <v>0.59722222222222199</v>
      </c>
      <c r="G76" s="196">
        <f>'U13-U17-U20 Champs Timescale'!G62</f>
        <v>0.6006944444444442</v>
      </c>
      <c r="H76" s="232" t="str">
        <f>'U13-U17-U20 Champs Timescale'!K62</f>
        <v>1500m</v>
      </c>
      <c r="I76" s="232" t="str">
        <f>'U13-U17-U20 Champs Timescale'!L62</f>
        <v>Straight Final</v>
      </c>
      <c r="J76" s="233" t="str">
        <f>'U13-U17-U20 Champs Timescale'!H62</f>
        <v>U17M/U20M</v>
      </c>
      <c r="K76" s="147">
        <f>'U13-U17-U20 Champs Timescale'!I62</f>
        <v>5</v>
      </c>
      <c r="L76" s="152" t="str">
        <f>'U13-U17-U20 Champs Timescale'!J62</f>
        <v>1</v>
      </c>
      <c r="M76" s="149">
        <v>7</v>
      </c>
      <c r="N76" s="146">
        <f>SUM(L76*$N$109)</f>
        <v>5.208333333333333E-3</v>
      </c>
      <c r="O76" s="146"/>
      <c r="Q76" s="183">
        <f t="shared" si="133"/>
        <v>0.60590277777777757</v>
      </c>
      <c r="R76" s="68" t="s">
        <v>2664</v>
      </c>
      <c r="S76" s="69">
        <v>1</v>
      </c>
      <c r="T76" s="78" t="s">
        <v>106</v>
      </c>
      <c r="U76" s="82" t="str">
        <f t="shared" si="153"/>
        <v/>
      </c>
      <c r="V76" s="64" t="str">
        <f t="shared" si="154"/>
        <v/>
      </c>
      <c r="W76" s="63" t="str">
        <f t="shared" si="155"/>
        <v/>
      </c>
      <c r="X76" s="11" t="str">
        <f t="shared" si="156"/>
        <v/>
      </c>
      <c r="Y76" s="42" t="str">
        <f t="shared" si="157"/>
        <v/>
      </c>
      <c r="Z76" s="26" t="str">
        <f t="shared" ref="Z76:BE76" si="168">IF(AND($V76&lt;=Z$1,$W76&gt;=Z$1),$S76,"")</f>
        <v/>
      </c>
      <c r="AA76" s="12" t="str">
        <f t="shared" si="168"/>
        <v/>
      </c>
      <c r="AB76" s="12" t="str">
        <f t="shared" si="168"/>
        <v/>
      </c>
      <c r="AC76" s="12" t="str">
        <f t="shared" si="168"/>
        <v/>
      </c>
      <c r="AD76" s="12" t="str">
        <f t="shared" si="168"/>
        <v/>
      </c>
      <c r="AE76" s="12" t="str">
        <f t="shared" si="168"/>
        <v/>
      </c>
      <c r="AF76" s="12" t="str">
        <f t="shared" si="168"/>
        <v/>
      </c>
      <c r="AG76" s="12" t="str">
        <f t="shared" si="168"/>
        <v/>
      </c>
      <c r="AH76" s="12" t="str">
        <f t="shared" si="168"/>
        <v/>
      </c>
      <c r="AI76" s="12" t="str">
        <f t="shared" si="168"/>
        <v/>
      </c>
      <c r="AJ76" s="12" t="str">
        <f t="shared" si="168"/>
        <v/>
      </c>
      <c r="AK76" s="12" t="str">
        <f t="shared" si="168"/>
        <v/>
      </c>
      <c r="AL76" s="12" t="str">
        <f t="shared" si="168"/>
        <v/>
      </c>
      <c r="AM76" s="12" t="str">
        <f t="shared" si="168"/>
        <v/>
      </c>
      <c r="AN76" s="12" t="str">
        <f t="shared" si="168"/>
        <v/>
      </c>
      <c r="AO76" s="12" t="str">
        <f t="shared" si="168"/>
        <v/>
      </c>
      <c r="AP76" s="12" t="str">
        <f t="shared" si="168"/>
        <v/>
      </c>
      <c r="AQ76" s="12" t="str">
        <f t="shared" si="168"/>
        <v/>
      </c>
      <c r="AR76" s="12" t="str">
        <f t="shared" si="168"/>
        <v/>
      </c>
      <c r="AS76" s="12" t="str">
        <f t="shared" si="168"/>
        <v/>
      </c>
      <c r="AT76" s="12" t="str">
        <f t="shared" si="168"/>
        <v/>
      </c>
      <c r="AU76" s="12" t="str">
        <f t="shared" si="168"/>
        <v/>
      </c>
      <c r="AV76" s="12" t="str">
        <f t="shared" si="168"/>
        <v/>
      </c>
      <c r="AW76" s="12" t="str">
        <f t="shared" si="168"/>
        <v/>
      </c>
      <c r="AX76" s="12" t="str">
        <f t="shared" si="168"/>
        <v/>
      </c>
      <c r="AY76" s="12" t="str">
        <f t="shared" si="168"/>
        <v/>
      </c>
      <c r="AZ76" s="12" t="str">
        <f t="shared" si="168"/>
        <v/>
      </c>
      <c r="BA76" s="12" t="str">
        <f t="shared" si="168"/>
        <v/>
      </c>
      <c r="BB76" s="12" t="str">
        <f t="shared" si="168"/>
        <v/>
      </c>
      <c r="BC76" s="12" t="str">
        <f t="shared" si="168"/>
        <v/>
      </c>
      <c r="BD76" s="12" t="str">
        <f t="shared" si="168"/>
        <v/>
      </c>
      <c r="BE76" s="12" t="str">
        <f t="shared" si="168"/>
        <v/>
      </c>
      <c r="BF76" s="12" t="str">
        <f t="shared" ref="BF76:CK76" si="169">IF(AND($V76&lt;=BF$1,$W76&gt;=BF$1),$S76,"")</f>
        <v/>
      </c>
      <c r="BG76" s="12" t="str">
        <f t="shared" si="169"/>
        <v/>
      </c>
      <c r="BH76" s="12" t="str">
        <f t="shared" si="169"/>
        <v/>
      </c>
      <c r="BI76" s="12" t="str">
        <f t="shared" si="169"/>
        <v/>
      </c>
      <c r="BJ76" s="12" t="str">
        <f t="shared" si="169"/>
        <v/>
      </c>
      <c r="BK76" s="12" t="str">
        <f t="shared" si="169"/>
        <v/>
      </c>
      <c r="BL76" s="12" t="str">
        <f t="shared" si="169"/>
        <v/>
      </c>
      <c r="BM76" s="12" t="str">
        <f t="shared" si="169"/>
        <v/>
      </c>
      <c r="BN76" s="12" t="str">
        <f t="shared" si="169"/>
        <v/>
      </c>
      <c r="BO76" s="12" t="str">
        <f t="shared" si="169"/>
        <v/>
      </c>
      <c r="BP76" s="12" t="str">
        <f t="shared" si="169"/>
        <v/>
      </c>
      <c r="BQ76" s="12" t="str">
        <f t="shared" si="169"/>
        <v/>
      </c>
      <c r="BR76" s="12" t="str">
        <f t="shared" si="169"/>
        <v/>
      </c>
      <c r="BS76" s="12" t="str">
        <f t="shared" si="169"/>
        <v/>
      </c>
      <c r="BT76" s="12" t="str">
        <f t="shared" si="169"/>
        <v/>
      </c>
      <c r="BU76" s="12" t="str">
        <f t="shared" si="169"/>
        <v/>
      </c>
      <c r="BV76" s="12" t="str">
        <f t="shared" si="169"/>
        <v/>
      </c>
      <c r="BW76" s="12" t="str">
        <f t="shared" si="169"/>
        <v/>
      </c>
      <c r="BX76" s="12" t="str">
        <f t="shared" si="169"/>
        <v/>
      </c>
      <c r="BY76" s="12" t="str">
        <f t="shared" si="169"/>
        <v/>
      </c>
      <c r="BZ76" s="12" t="str">
        <f t="shared" si="169"/>
        <v/>
      </c>
      <c r="CA76" s="12" t="str">
        <f t="shared" si="169"/>
        <v/>
      </c>
      <c r="CB76" s="12" t="str">
        <f t="shared" si="169"/>
        <v/>
      </c>
      <c r="CC76" s="12" t="str">
        <f t="shared" si="169"/>
        <v/>
      </c>
      <c r="CD76" s="12" t="str">
        <f t="shared" si="169"/>
        <v/>
      </c>
      <c r="CE76" s="12" t="str">
        <f t="shared" si="169"/>
        <v/>
      </c>
      <c r="CF76" s="12" t="str">
        <f t="shared" si="169"/>
        <v/>
      </c>
      <c r="CG76" s="12" t="str">
        <f t="shared" si="169"/>
        <v/>
      </c>
      <c r="CH76" s="12" t="str">
        <f t="shared" si="169"/>
        <v/>
      </c>
      <c r="CI76" s="12" t="str">
        <f t="shared" si="169"/>
        <v/>
      </c>
      <c r="CJ76" s="12" t="str">
        <f t="shared" si="169"/>
        <v/>
      </c>
      <c r="CK76" s="12" t="str">
        <f t="shared" si="169"/>
        <v/>
      </c>
      <c r="CL76" s="12" t="str">
        <f t="shared" ref="CL76:DF76" si="170">IF(AND($V76&lt;=CL$1,$W76&gt;=CL$1),$S76,"")</f>
        <v/>
      </c>
      <c r="CM76" s="12" t="str">
        <f t="shared" si="170"/>
        <v/>
      </c>
      <c r="CN76" s="12" t="str">
        <f t="shared" si="170"/>
        <v/>
      </c>
      <c r="CO76" s="12" t="str">
        <f t="shared" si="170"/>
        <v/>
      </c>
      <c r="CP76" s="12" t="str">
        <f t="shared" si="170"/>
        <v/>
      </c>
      <c r="CQ76" s="12" t="str">
        <f t="shared" si="170"/>
        <v/>
      </c>
      <c r="CR76" s="12" t="str">
        <f t="shared" si="170"/>
        <v/>
      </c>
      <c r="CS76" s="12" t="str">
        <f t="shared" si="170"/>
        <v/>
      </c>
      <c r="CT76" s="12" t="str">
        <f t="shared" si="170"/>
        <v/>
      </c>
      <c r="CU76" s="12" t="str">
        <f t="shared" si="170"/>
        <v/>
      </c>
      <c r="CV76" s="12" t="str">
        <f t="shared" si="170"/>
        <v/>
      </c>
      <c r="CW76" s="12" t="str">
        <f t="shared" si="170"/>
        <v/>
      </c>
      <c r="CX76" s="12" t="str">
        <f t="shared" si="170"/>
        <v/>
      </c>
      <c r="CY76" s="12" t="str">
        <f t="shared" si="170"/>
        <v/>
      </c>
      <c r="CZ76" s="12" t="str">
        <f t="shared" si="170"/>
        <v/>
      </c>
      <c r="DA76" s="12" t="str">
        <f t="shared" si="170"/>
        <v/>
      </c>
      <c r="DB76" s="12" t="str">
        <f t="shared" si="170"/>
        <v/>
      </c>
      <c r="DC76" s="12" t="str">
        <f t="shared" si="170"/>
        <v/>
      </c>
      <c r="DD76" s="12" t="str">
        <f t="shared" si="170"/>
        <v/>
      </c>
      <c r="DE76" s="12" t="str">
        <f t="shared" si="170"/>
        <v/>
      </c>
      <c r="DF76" s="12" t="str">
        <f t="shared" si="170"/>
        <v/>
      </c>
      <c r="DG76" s="12" t="str">
        <f t="shared" ref="DG76:EU76" si="171">IF(AND($V76&lt;=DG$1,$W76&gt;=DG$1),$S76,"")</f>
        <v/>
      </c>
      <c r="DH76" s="12" t="str">
        <f t="shared" si="171"/>
        <v/>
      </c>
      <c r="DI76" s="12" t="str">
        <f t="shared" si="171"/>
        <v/>
      </c>
      <c r="DJ76" s="12" t="str">
        <f t="shared" si="171"/>
        <v/>
      </c>
      <c r="DK76" s="12" t="str">
        <f t="shared" si="171"/>
        <v/>
      </c>
      <c r="DL76" s="12" t="str">
        <f t="shared" si="171"/>
        <v/>
      </c>
      <c r="DM76" s="12" t="str">
        <f t="shared" si="171"/>
        <v/>
      </c>
      <c r="DN76" s="12" t="str">
        <f t="shared" si="171"/>
        <v/>
      </c>
      <c r="DO76" s="12" t="str">
        <f t="shared" si="171"/>
        <v/>
      </c>
      <c r="DP76" s="12" t="str">
        <f t="shared" si="171"/>
        <v/>
      </c>
      <c r="DQ76" s="12" t="str">
        <f t="shared" si="171"/>
        <v/>
      </c>
      <c r="DR76" s="12" t="str">
        <f t="shared" si="171"/>
        <v/>
      </c>
      <c r="DS76" s="12" t="str">
        <f t="shared" si="171"/>
        <v/>
      </c>
      <c r="DT76" s="12" t="str">
        <f t="shared" si="171"/>
        <v/>
      </c>
      <c r="DU76" s="12" t="str">
        <f t="shared" si="171"/>
        <v/>
      </c>
      <c r="DV76" s="12" t="str">
        <f t="shared" si="171"/>
        <v/>
      </c>
      <c r="DW76" s="12" t="str">
        <f t="shared" si="171"/>
        <v/>
      </c>
      <c r="DX76" s="12" t="str">
        <f t="shared" si="171"/>
        <v/>
      </c>
      <c r="DY76" s="12" t="str">
        <f t="shared" si="171"/>
        <v/>
      </c>
      <c r="DZ76" s="12" t="str">
        <f t="shared" si="171"/>
        <v/>
      </c>
      <c r="EA76" s="12" t="str">
        <f t="shared" si="171"/>
        <v/>
      </c>
      <c r="EB76" s="12" t="str">
        <f t="shared" si="171"/>
        <v/>
      </c>
      <c r="EC76" s="12" t="str">
        <f t="shared" si="171"/>
        <v/>
      </c>
      <c r="ED76" s="12" t="str">
        <f t="shared" si="171"/>
        <v/>
      </c>
      <c r="EE76" s="12" t="str">
        <f t="shared" si="171"/>
        <v/>
      </c>
      <c r="EF76" s="12" t="str">
        <f t="shared" si="171"/>
        <v/>
      </c>
      <c r="EG76" s="12" t="str">
        <f t="shared" si="171"/>
        <v/>
      </c>
      <c r="EH76" s="12" t="str">
        <f t="shared" si="171"/>
        <v/>
      </c>
      <c r="EI76" s="12" t="str">
        <f t="shared" si="171"/>
        <v/>
      </c>
      <c r="EJ76" s="12" t="str">
        <f t="shared" si="171"/>
        <v/>
      </c>
      <c r="EK76" s="12" t="str">
        <f t="shared" si="171"/>
        <v/>
      </c>
      <c r="EL76" s="12" t="str">
        <f t="shared" si="171"/>
        <v/>
      </c>
      <c r="EM76" s="12" t="str">
        <f t="shared" si="171"/>
        <v/>
      </c>
      <c r="EN76" s="12" t="str">
        <f t="shared" si="171"/>
        <v/>
      </c>
      <c r="EO76" s="12" t="str">
        <f t="shared" si="171"/>
        <v/>
      </c>
      <c r="EP76" s="12" t="str">
        <f t="shared" si="171"/>
        <v/>
      </c>
      <c r="EQ76" s="12" t="str">
        <f t="shared" si="171"/>
        <v/>
      </c>
      <c r="ER76" s="12" t="str">
        <f t="shared" si="171"/>
        <v/>
      </c>
      <c r="ES76" s="12" t="str">
        <f t="shared" si="171"/>
        <v/>
      </c>
      <c r="ET76" s="12" t="str">
        <f t="shared" si="171"/>
        <v/>
      </c>
      <c r="EU76" s="12" t="str">
        <f t="shared" si="171"/>
        <v/>
      </c>
    </row>
    <row r="77" spans="1:151" ht="18" customHeight="1" x14ac:dyDescent="0.2">
      <c r="A77" s="7" t="str">
        <f t="shared" si="149"/>
        <v>U20M 60m Hurdles Straight Final</v>
      </c>
      <c r="B77" s="141" t="str">
        <f>'U13-U17-U20 Champs Timescale'!B63</f>
        <v>T26-1</v>
      </c>
      <c r="C77" s="142">
        <f>'U13-U17-U20 Champs Timescale'!C63</f>
        <v>0.54340277777777757</v>
      </c>
      <c r="D77" s="151">
        <f>'U13-U17-U20 Champs Timescale'!D63</f>
        <v>1.3888888888888888E-2</v>
      </c>
      <c r="E77" s="144">
        <f>'U13-U17-U20 Champs Timescale'!E63</f>
        <v>0.59201388888888873</v>
      </c>
      <c r="F77" s="145">
        <f>'U13-U17-U20 Champs Timescale'!F63</f>
        <v>0.60243055555555536</v>
      </c>
      <c r="G77" s="196">
        <f>'U13-U17-U20 Champs Timescale'!G63</f>
        <v>0.60590277777777757</v>
      </c>
      <c r="H77" s="232" t="str">
        <f>'U13-U17-U20 Champs Timescale'!K63</f>
        <v>60m Hurdles</v>
      </c>
      <c r="I77" s="232" t="str">
        <f>'U13-U17-U20 Champs Timescale'!L63</f>
        <v>Straight Final</v>
      </c>
      <c r="J77" s="233" t="str">
        <f>'U13-U17-U20 Champs Timescale'!H63</f>
        <v>U20M</v>
      </c>
      <c r="K77" s="147">
        <f>'U13-U17-U20 Champs Timescale'!I63</f>
        <v>2</v>
      </c>
      <c r="L77" s="152" t="str">
        <f>'U13-U17-U20 Champs Timescale'!J63</f>
        <v>1</v>
      </c>
      <c r="M77" s="149">
        <v>10</v>
      </c>
      <c r="N77" s="146">
        <f>SUM(L77*$N$109)</f>
        <v>5.208333333333333E-3</v>
      </c>
      <c r="O77" s="146"/>
      <c r="Q77" s="183">
        <f t="shared" si="133"/>
        <v>0.61111111111111094</v>
      </c>
      <c r="R77" s="109" t="str">
        <f t="shared" si="152"/>
        <v>U13G Shot</v>
      </c>
      <c r="S77" s="25">
        <v>1</v>
      </c>
      <c r="T77" s="75" t="s">
        <v>82</v>
      </c>
      <c r="U77" s="83">
        <f t="shared" si="153"/>
        <v>1.7361111111111112E-2</v>
      </c>
      <c r="V77" s="66">
        <f t="shared" si="154"/>
        <v>0.5</v>
      </c>
      <c r="W77" s="65">
        <f t="shared" si="155"/>
        <v>0.52083333333333326</v>
      </c>
      <c r="X77" s="46">
        <f t="shared" si="156"/>
        <v>1</v>
      </c>
      <c r="Y77" s="44">
        <f t="shared" si="157"/>
        <v>12</v>
      </c>
      <c r="Z77" s="50" t="str">
        <f t="shared" ref="Z77:BE77" si="172">IF(AND($V77&lt;=Z$63,$W77&gt;=Z$63),$S77,"")</f>
        <v/>
      </c>
      <c r="AA77" s="43" t="str">
        <f t="shared" si="172"/>
        <v/>
      </c>
      <c r="AB77" s="43" t="str">
        <f t="shared" si="172"/>
        <v/>
      </c>
      <c r="AC77" s="43" t="str">
        <f t="shared" si="172"/>
        <v/>
      </c>
      <c r="AD77" s="43" t="str">
        <f t="shared" si="172"/>
        <v/>
      </c>
      <c r="AE77" s="43" t="str">
        <f t="shared" si="172"/>
        <v/>
      </c>
      <c r="AF77" s="43" t="str">
        <f t="shared" si="172"/>
        <v/>
      </c>
      <c r="AG77" s="43" t="str">
        <f t="shared" si="172"/>
        <v/>
      </c>
      <c r="AH77" s="43" t="str">
        <f t="shared" si="172"/>
        <v/>
      </c>
      <c r="AI77" s="43">
        <f t="shared" si="172"/>
        <v>1</v>
      </c>
      <c r="AJ77" s="43">
        <f t="shared" si="172"/>
        <v>1</v>
      </c>
      <c r="AK77" s="43">
        <f t="shared" si="172"/>
        <v>1</v>
      </c>
      <c r="AL77" s="43">
        <f t="shared" si="172"/>
        <v>1</v>
      </c>
      <c r="AM77" s="43">
        <f t="shared" si="172"/>
        <v>1</v>
      </c>
      <c r="AN77" s="43">
        <f t="shared" si="172"/>
        <v>1</v>
      </c>
      <c r="AO77" s="43">
        <f t="shared" si="172"/>
        <v>1</v>
      </c>
      <c r="AP77" s="43" t="str">
        <f t="shared" si="172"/>
        <v/>
      </c>
      <c r="AQ77" s="43" t="str">
        <f t="shared" si="172"/>
        <v/>
      </c>
      <c r="AR77" s="43" t="str">
        <f t="shared" si="172"/>
        <v/>
      </c>
      <c r="AS77" s="43" t="str">
        <f t="shared" si="172"/>
        <v/>
      </c>
      <c r="AT77" s="43" t="str">
        <f t="shared" si="172"/>
        <v/>
      </c>
      <c r="AU77" s="43" t="str">
        <f t="shared" si="172"/>
        <v/>
      </c>
      <c r="AV77" s="43" t="str">
        <f t="shared" si="172"/>
        <v/>
      </c>
      <c r="AW77" s="43" t="str">
        <f t="shared" si="172"/>
        <v/>
      </c>
      <c r="AX77" s="43" t="str">
        <f t="shared" si="172"/>
        <v/>
      </c>
      <c r="AY77" s="43" t="str">
        <f t="shared" si="172"/>
        <v/>
      </c>
      <c r="AZ77" s="43" t="str">
        <f t="shared" si="172"/>
        <v/>
      </c>
      <c r="BA77" s="43" t="str">
        <f t="shared" si="172"/>
        <v/>
      </c>
      <c r="BB77" s="43" t="str">
        <f t="shared" si="172"/>
        <v/>
      </c>
      <c r="BC77" s="43" t="str">
        <f t="shared" si="172"/>
        <v/>
      </c>
      <c r="BD77" s="43" t="str">
        <f t="shared" si="172"/>
        <v/>
      </c>
      <c r="BE77" s="43" t="str">
        <f t="shared" si="172"/>
        <v/>
      </c>
      <c r="BF77" s="43" t="str">
        <f t="shared" ref="BF77:CK77" si="173">IF(AND($V77&lt;=BF$63,$W77&gt;=BF$63),$S77,"")</f>
        <v/>
      </c>
      <c r="BG77" s="43" t="str">
        <f t="shared" si="173"/>
        <v/>
      </c>
      <c r="BH77" s="43" t="str">
        <f t="shared" si="173"/>
        <v/>
      </c>
      <c r="BI77" s="43" t="str">
        <f t="shared" si="173"/>
        <v/>
      </c>
      <c r="BJ77" s="43" t="str">
        <f t="shared" si="173"/>
        <v/>
      </c>
      <c r="BK77" s="43" t="str">
        <f t="shared" si="173"/>
        <v/>
      </c>
      <c r="BL77" s="43" t="str">
        <f t="shared" si="173"/>
        <v/>
      </c>
      <c r="BM77" s="43" t="str">
        <f t="shared" si="173"/>
        <v/>
      </c>
      <c r="BN77" s="43" t="str">
        <f t="shared" si="173"/>
        <v/>
      </c>
      <c r="BO77" s="43" t="str">
        <f t="shared" si="173"/>
        <v/>
      </c>
      <c r="BP77" s="43" t="str">
        <f t="shared" si="173"/>
        <v/>
      </c>
      <c r="BQ77" s="43" t="str">
        <f t="shared" si="173"/>
        <v/>
      </c>
      <c r="BR77" s="43" t="str">
        <f t="shared" si="173"/>
        <v/>
      </c>
      <c r="BS77" s="43" t="str">
        <f t="shared" si="173"/>
        <v/>
      </c>
      <c r="BT77" s="43" t="str">
        <f t="shared" si="173"/>
        <v/>
      </c>
      <c r="BU77" s="43" t="str">
        <f t="shared" si="173"/>
        <v/>
      </c>
      <c r="BV77" s="43" t="str">
        <f t="shared" si="173"/>
        <v/>
      </c>
      <c r="BW77" s="43" t="str">
        <f t="shared" si="173"/>
        <v/>
      </c>
      <c r="BX77" s="43" t="str">
        <f t="shared" si="173"/>
        <v/>
      </c>
      <c r="BY77" s="43" t="str">
        <f t="shared" si="173"/>
        <v/>
      </c>
      <c r="BZ77" s="43" t="str">
        <f t="shared" si="173"/>
        <v/>
      </c>
      <c r="CA77" s="43" t="str">
        <f t="shared" si="173"/>
        <v/>
      </c>
      <c r="CB77" s="43" t="str">
        <f t="shared" si="173"/>
        <v/>
      </c>
      <c r="CC77" s="43" t="str">
        <f t="shared" si="173"/>
        <v/>
      </c>
      <c r="CD77" s="43" t="str">
        <f t="shared" si="173"/>
        <v/>
      </c>
      <c r="CE77" s="43" t="str">
        <f t="shared" si="173"/>
        <v/>
      </c>
      <c r="CF77" s="43" t="str">
        <f t="shared" si="173"/>
        <v/>
      </c>
      <c r="CG77" s="43" t="str">
        <f t="shared" si="173"/>
        <v/>
      </c>
      <c r="CH77" s="43" t="str">
        <f t="shared" si="173"/>
        <v/>
      </c>
      <c r="CI77" s="43" t="str">
        <f t="shared" si="173"/>
        <v/>
      </c>
      <c r="CJ77" s="43" t="str">
        <f t="shared" si="173"/>
        <v/>
      </c>
      <c r="CK77" s="43" t="str">
        <f t="shared" si="173"/>
        <v/>
      </c>
      <c r="CL77" s="43" t="str">
        <f t="shared" ref="CL77:DF77" si="174">IF(AND($V77&lt;=CL$63,$W77&gt;=CL$63),$S77,"")</f>
        <v/>
      </c>
      <c r="CM77" s="43" t="str">
        <f t="shared" si="174"/>
        <v/>
      </c>
      <c r="CN77" s="43" t="str">
        <f t="shared" si="174"/>
        <v/>
      </c>
      <c r="CO77" s="43" t="str">
        <f t="shared" si="174"/>
        <v/>
      </c>
      <c r="CP77" s="43" t="str">
        <f t="shared" si="174"/>
        <v/>
      </c>
      <c r="CQ77" s="43" t="str">
        <f t="shared" si="174"/>
        <v/>
      </c>
      <c r="CR77" s="43" t="str">
        <f t="shared" si="174"/>
        <v/>
      </c>
      <c r="CS77" s="43" t="str">
        <f t="shared" si="174"/>
        <v/>
      </c>
      <c r="CT77" s="43" t="str">
        <f t="shared" si="174"/>
        <v/>
      </c>
      <c r="CU77" s="43" t="str">
        <f t="shared" si="174"/>
        <v/>
      </c>
      <c r="CV77" s="43" t="str">
        <f t="shared" si="174"/>
        <v/>
      </c>
      <c r="CW77" s="43" t="str">
        <f t="shared" si="174"/>
        <v/>
      </c>
      <c r="CX77" s="43" t="str">
        <f t="shared" si="174"/>
        <v/>
      </c>
      <c r="CY77" s="43" t="str">
        <f t="shared" si="174"/>
        <v/>
      </c>
      <c r="CZ77" s="43" t="str">
        <f t="shared" si="174"/>
        <v/>
      </c>
      <c r="DA77" s="43" t="str">
        <f t="shared" si="174"/>
        <v/>
      </c>
      <c r="DB77" s="43" t="str">
        <f t="shared" si="174"/>
        <v/>
      </c>
      <c r="DC77" s="43" t="str">
        <f t="shared" si="174"/>
        <v/>
      </c>
      <c r="DD77" s="43" t="str">
        <f t="shared" si="174"/>
        <v/>
      </c>
      <c r="DE77" s="43" t="str">
        <f t="shared" si="174"/>
        <v/>
      </c>
      <c r="DF77" s="43" t="str">
        <f t="shared" si="174"/>
        <v/>
      </c>
      <c r="DG77" s="43" t="str">
        <f t="shared" ref="DG77:EU77" si="175">IF(AND($V77&lt;=DG$63,$W77&gt;=DG$63),$S77,"")</f>
        <v/>
      </c>
      <c r="DH77" s="43" t="str">
        <f t="shared" si="175"/>
        <v/>
      </c>
      <c r="DI77" s="43" t="str">
        <f t="shared" si="175"/>
        <v/>
      </c>
      <c r="DJ77" s="43" t="str">
        <f t="shared" si="175"/>
        <v/>
      </c>
      <c r="DK77" s="43" t="str">
        <f t="shared" si="175"/>
        <v/>
      </c>
      <c r="DL77" s="43" t="str">
        <f t="shared" si="175"/>
        <v/>
      </c>
      <c r="DM77" s="43" t="str">
        <f t="shared" si="175"/>
        <v/>
      </c>
      <c r="DN77" s="43" t="str">
        <f t="shared" si="175"/>
        <v/>
      </c>
      <c r="DO77" s="43" t="str">
        <f t="shared" si="175"/>
        <v/>
      </c>
      <c r="DP77" s="43" t="str">
        <f t="shared" si="175"/>
        <v/>
      </c>
      <c r="DQ77" s="43" t="str">
        <f t="shared" si="175"/>
        <v/>
      </c>
      <c r="DR77" s="43" t="str">
        <f t="shared" si="175"/>
        <v/>
      </c>
      <c r="DS77" s="43" t="str">
        <f t="shared" si="175"/>
        <v/>
      </c>
      <c r="DT77" s="43" t="str">
        <f t="shared" si="175"/>
        <v/>
      </c>
      <c r="DU77" s="43" t="str">
        <f t="shared" si="175"/>
        <v/>
      </c>
      <c r="DV77" s="43" t="str">
        <f t="shared" si="175"/>
        <v/>
      </c>
      <c r="DW77" s="43" t="str">
        <f t="shared" si="175"/>
        <v/>
      </c>
      <c r="DX77" s="43" t="str">
        <f t="shared" si="175"/>
        <v/>
      </c>
      <c r="DY77" s="43" t="str">
        <f t="shared" si="175"/>
        <v/>
      </c>
      <c r="DZ77" s="43" t="str">
        <f t="shared" si="175"/>
        <v/>
      </c>
      <c r="EA77" s="43" t="str">
        <f t="shared" si="175"/>
        <v/>
      </c>
      <c r="EB77" s="43" t="str">
        <f t="shared" si="175"/>
        <v/>
      </c>
      <c r="EC77" s="43" t="str">
        <f t="shared" si="175"/>
        <v/>
      </c>
      <c r="ED77" s="43" t="str">
        <f t="shared" si="175"/>
        <v/>
      </c>
      <c r="EE77" s="43" t="str">
        <f t="shared" si="175"/>
        <v/>
      </c>
      <c r="EF77" s="43" t="str">
        <f t="shared" si="175"/>
        <v/>
      </c>
      <c r="EG77" s="43" t="str">
        <f t="shared" si="175"/>
        <v/>
      </c>
      <c r="EH77" s="43" t="str">
        <f t="shared" si="175"/>
        <v/>
      </c>
      <c r="EI77" s="43" t="str">
        <f t="shared" si="175"/>
        <v/>
      </c>
      <c r="EJ77" s="43" t="str">
        <f t="shared" si="175"/>
        <v/>
      </c>
      <c r="EK77" s="43" t="str">
        <f t="shared" si="175"/>
        <v/>
      </c>
      <c r="EL77" s="43" t="str">
        <f t="shared" si="175"/>
        <v/>
      </c>
      <c r="EM77" s="43" t="str">
        <f t="shared" si="175"/>
        <v/>
      </c>
      <c r="EN77" s="43" t="str">
        <f t="shared" si="175"/>
        <v/>
      </c>
      <c r="EO77" s="43" t="str">
        <f t="shared" si="175"/>
        <v/>
      </c>
      <c r="EP77" s="43" t="str">
        <f t="shared" si="175"/>
        <v/>
      </c>
      <c r="EQ77" s="43" t="str">
        <f t="shared" si="175"/>
        <v/>
      </c>
      <c r="ER77" s="43" t="str">
        <f t="shared" si="175"/>
        <v/>
      </c>
      <c r="ES77" s="43" t="str">
        <f t="shared" si="175"/>
        <v/>
      </c>
      <c r="ET77" s="43" t="str">
        <f t="shared" si="175"/>
        <v/>
      </c>
      <c r="EU77" s="43" t="str">
        <f t="shared" si="175"/>
        <v/>
      </c>
    </row>
    <row r="78" spans="1:151" ht="18" customHeight="1" x14ac:dyDescent="0.2">
      <c r="A78" s="7" t="str">
        <f t="shared" si="149"/>
        <v>U17M 60m Hurdles Straight Final</v>
      </c>
      <c r="B78" s="141" t="str">
        <f>'U13-U17-U20 Champs Timescale'!B64</f>
        <v>T27-1</v>
      </c>
      <c r="C78" s="142">
        <f>'U13-U17-U20 Champs Timescale'!C64</f>
        <v>0.5538194444444442</v>
      </c>
      <c r="D78" s="151">
        <f>'U13-U17-U20 Champs Timescale'!D64</f>
        <v>1.3888888888888888E-2</v>
      </c>
      <c r="E78" s="144">
        <f>'U13-U17-U20 Champs Timescale'!E64</f>
        <v>0.60243055555555536</v>
      </c>
      <c r="F78" s="145">
        <f>'U13-U17-U20 Champs Timescale'!F64</f>
        <v>0.61284722222222199</v>
      </c>
      <c r="G78" s="196">
        <f>'U13-U17-U20 Champs Timescale'!G64</f>
        <v>0.6163194444444442</v>
      </c>
      <c r="H78" s="232" t="str">
        <f>'U13-U17-U20 Champs Timescale'!K64</f>
        <v>60m Hurdles</v>
      </c>
      <c r="I78" s="232" t="str">
        <f>'U13-U17-U20 Champs Timescale'!L64</f>
        <v>Straight Final</v>
      </c>
      <c r="J78" s="233" t="str">
        <f>'U13-U17-U20 Champs Timescale'!H64</f>
        <v>U17M</v>
      </c>
      <c r="K78" s="147">
        <f>'U13-U17-U20 Champs Timescale'!I64</f>
        <v>7</v>
      </c>
      <c r="L78" s="152" t="str">
        <f>'U13-U17-U20 Champs Timescale'!J64</f>
        <v>1</v>
      </c>
      <c r="M78" s="149">
        <v>8</v>
      </c>
      <c r="N78" s="146">
        <f>SUM(L78*$N$109)</f>
        <v>5.208333333333333E-3</v>
      </c>
      <c r="O78" s="146"/>
      <c r="Q78" s="183">
        <f t="shared" si="133"/>
        <v>0.62152777777777757</v>
      </c>
      <c r="R78" s="111"/>
      <c r="S78" s="19"/>
      <c r="T78" s="51" t="s">
        <v>0</v>
      </c>
      <c r="U78" s="84" t="s">
        <v>21</v>
      </c>
      <c r="V78" s="88" t="s">
        <v>79</v>
      </c>
      <c r="W78" s="89" t="s">
        <v>80</v>
      </c>
      <c r="X78" s="52" t="s">
        <v>81</v>
      </c>
      <c r="Y78" s="85" t="s">
        <v>64</v>
      </c>
      <c r="Z78" s="19"/>
      <c r="AA78" s="19"/>
      <c r="AB78" s="19"/>
      <c r="AC78" s="19"/>
      <c r="AD78" s="19"/>
      <c r="AE78" s="19"/>
      <c r="AF78" s="19"/>
      <c r="AG78" s="19"/>
      <c r="AH78" s="19"/>
      <c r="AI78" s="19"/>
      <c r="AJ78" s="19"/>
      <c r="AK78" s="19"/>
      <c r="AL78" s="19"/>
      <c r="AM78" s="19"/>
      <c r="AN78" s="19"/>
      <c r="AO78" s="19"/>
      <c r="AP78" s="19"/>
      <c r="AQ78" s="19"/>
      <c r="AR78" s="19"/>
      <c r="AS78" s="19"/>
      <c r="AT78" s="19"/>
      <c r="AU78" s="19"/>
      <c r="AV78" s="19"/>
      <c r="AW78" s="19"/>
      <c r="AX78" s="19"/>
      <c r="AY78" s="19"/>
      <c r="AZ78" s="19"/>
      <c r="BA78" s="19"/>
      <c r="BB78" s="19"/>
      <c r="BC78" s="19"/>
      <c r="BD78" s="19"/>
      <c r="BE78" s="19"/>
      <c r="BF78" s="19"/>
      <c r="BG78" s="19"/>
      <c r="BH78" s="19"/>
      <c r="BI78" s="19"/>
      <c r="BJ78" s="19"/>
      <c r="BK78" s="19"/>
      <c r="BL78" s="19"/>
      <c r="BM78" s="19"/>
      <c r="BN78" s="19"/>
      <c r="BO78" s="19"/>
      <c r="BP78" s="19"/>
      <c r="BQ78" s="19"/>
      <c r="BR78" s="19"/>
      <c r="BS78" s="19"/>
      <c r="BT78" s="19"/>
      <c r="BU78" s="19"/>
      <c r="BV78" s="19"/>
      <c r="BW78" s="19"/>
      <c r="BX78" s="19"/>
      <c r="BY78" s="19"/>
      <c r="BZ78" s="19"/>
      <c r="CA78" s="19"/>
      <c r="CB78" s="19"/>
      <c r="CC78" s="19"/>
      <c r="CD78" s="19"/>
      <c r="CE78" s="19"/>
      <c r="CF78" s="19"/>
      <c r="CG78" s="19"/>
      <c r="CH78" s="19"/>
      <c r="CI78" s="19"/>
      <c r="CJ78" s="19"/>
      <c r="CK78" s="19"/>
      <c r="CL78" s="19"/>
      <c r="CM78" s="19"/>
      <c r="CN78" s="19"/>
      <c r="CO78" s="19"/>
      <c r="CP78" s="19"/>
      <c r="CQ78" s="19"/>
      <c r="CR78" s="19"/>
      <c r="CS78" s="19"/>
      <c r="CT78" s="19"/>
      <c r="CU78" s="19"/>
      <c r="CV78" s="19"/>
      <c r="CW78" s="19"/>
      <c r="CX78" s="19"/>
      <c r="CY78" s="19"/>
      <c r="CZ78" s="19"/>
      <c r="DA78" s="19"/>
      <c r="DB78" s="19"/>
      <c r="DC78" s="19"/>
      <c r="DD78" s="19"/>
      <c r="DE78" s="19"/>
      <c r="DF78" s="19"/>
      <c r="DG78" s="19"/>
      <c r="DH78" s="19"/>
      <c r="DI78" s="19"/>
      <c r="DJ78" s="19"/>
      <c r="DK78" s="19"/>
      <c r="DL78" s="19"/>
      <c r="DM78" s="19"/>
      <c r="DN78" s="19"/>
      <c r="DO78" s="19"/>
      <c r="DP78" s="19"/>
      <c r="DQ78" s="19"/>
      <c r="DR78" s="19"/>
      <c r="DS78" s="19"/>
      <c r="DT78" s="19"/>
      <c r="DU78" s="19"/>
      <c r="DV78" s="19"/>
      <c r="DW78" s="19"/>
      <c r="DX78" s="19"/>
      <c r="DY78" s="19"/>
      <c r="DZ78" s="19"/>
      <c r="EA78" s="19"/>
      <c r="EB78" s="19"/>
      <c r="EC78" s="19"/>
      <c r="ED78" s="19"/>
      <c r="EE78" s="19"/>
      <c r="EF78" s="19"/>
      <c r="EG78" s="19"/>
      <c r="EH78" s="19"/>
      <c r="EI78" s="19"/>
      <c r="EJ78" s="19"/>
      <c r="EK78" s="19"/>
      <c r="EL78" s="19"/>
      <c r="EM78" s="19"/>
      <c r="EN78" s="19"/>
      <c r="EO78" s="19"/>
      <c r="EP78" s="19"/>
      <c r="EQ78" s="19"/>
      <c r="ER78" s="19"/>
      <c r="ES78" s="19"/>
      <c r="ET78" s="19"/>
      <c r="EU78" s="19"/>
    </row>
    <row r="79" spans="1:151" ht="18" customHeight="1" x14ac:dyDescent="0.2">
      <c r="A79" s="7" t="str">
        <f t="shared" si="149"/>
        <v>U20W 60m Hurdles Straight Final</v>
      </c>
      <c r="B79" s="141" t="str">
        <f>'U13-U17-U20 Champs Timescale'!B65</f>
        <v>T28-1</v>
      </c>
      <c r="C79" s="142">
        <f>'U13-U17-U20 Champs Timescale'!C65</f>
        <v>0.56423611111111083</v>
      </c>
      <c r="D79" s="151">
        <f>'U13-U17-U20 Champs Timescale'!D65</f>
        <v>1.3888888888888888E-2</v>
      </c>
      <c r="E79" s="144">
        <f>'U13-U17-U20 Champs Timescale'!E65</f>
        <v>0.61284722222222199</v>
      </c>
      <c r="F79" s="145">
        <f>'U13-U17-U20 Champs Timescale'!F65</f>
        <v>0.62326388888888862</v>
      </c>
      <c r="G79" s="196">
        <f>'U13-U17-U20 Champs Timescale'!G65</f>
        <v>0.62673611111111083</v>
      </c>
      <c r="H79" s="232" t="str">
        <f>'U13-U17-U20 Champs Timescale'!K65</f>
        <v>60m Hurdles</v>
      </c>
      <c r="I79" s="232" t="str">
        <f>'U13-U17-U20 Champs Timescale'!L65</f>
        <v>Straight Final</v>
      </c>
      <c r="J79" s="233" t="str">
        <f>'U13-U17-U20 Champs Timescale'!H65</f>
        <v>U20W</v>
      </c>
      <c r="K79" s="147">
        <f>'U13-U17-U20 Champs Timescale'!I65</f>
        <v>6</v>
      </c>
      <c r="L79" s="152" t="str">
        <f>'U13-U17-U20 Champs Timescale'!J65</f>
        <v>1</v>
      </c>
      <c r="M79" s="149">
        <v>4</v>
      </c>
      <c r="N79" s="146">
        <f>SUM(L79*$N$107)</f>
        <v>3.472222222222222E-3</v>
      </c>
      <c r="O79" s="146"/>
      <c r="Q79" s="183">
        <f t="shared" si="133"/>
        <v>0.63020833333333304</v>
      </c>
      <c r="R79" s="108" t="str">
        <f t="shared" ref="R79:R85" si="176">CONCATENATE($T$78," ",T79)</f>
        <v>U17M 60m Heats</v>
      </c>
      <c r="S79" s="24">
        <v>1</v>
      </c>
      <c r="T79" s="72" t="s">
        <v>107</v>
      </c>
      <c r="U79" s="82">
        <f t="shared" ref="U79:U85" si="177">IFERROR(VLOOKUP($R79,Junior_Age_Groups_Events,4,FALSE),"")</f>
        <v>1.3888888888888888E-2</v>
      </c>
      <c r="V79" s="64">
        <f t="shared" ref="V79:V85" si="178">IFERROR(VLOOKUP($R79,Junior_Age_Groups_Events,7,FALSE),"")</f>
        <v>0.58333333333333304</v>
      </c>
      <c r="W79" s="63">
        <f t="shared" ref="W79:W85" si="179">IFERROR(VLOOKUP($R79,Junior_Age_Groups_Events,17,FALSE),"")</f>
        <v>0.59027777777777746</v>
      </c>
      <c r="X79" s="11">
        <f t="shared" ref="X79:X85" si="180">IFERROR(VLOOKUP($R79,Junior_Age_Groups_Events,19,FALSE),"")</f>
        <v>1</v>
      </c>
      <c r="Y79" s="42">
        <f t="shared" ref="Y79:Y85" si="181">IFERROR(VLOOKUP($R79,Junior_Age_Groups_Events,11,FALSE),"")</f>
        <v>13</v>
      </c>
      <c r="Z79" s="26" t="str">
        <f t="shared" ref="Z79:AI85" si="182">IF(AND($V79&lt;=Z$63,$W79&gt;=Z$63),$S79,"")</f>
        <v/>
      </c>
      <c r="AA79" s="12" t="str">
        <f t="shared" si="182"/>
        <v/>
      </c>
      <c r="AB79" s="12" t="str">
        <f t="shared" si="182"/>
        <v/>
      </c>
      <c r="AC79" s="12" t="str">
        <f t="shared" si="182"/>
        <v/>
      </c>
      <c r="AD79" s="12" t="str">
        <f t="shared" si="182"/>
        <v/>
      </c>
      <c r="AE79" s="12" t="str">
        <f t="shared" si="182"/>
        <v/>
      </c>
      <c r="AF79" s="12" t="str">
        <f t="shared" si="182"/>
        <v/>
      </c>
      <c r="AG79" s="12" t="str">
        <f t="shared" si="182"/>
        <v/>
      </c>
      <c r="AH79" s="12" t="str">
        <f t="shared" si="182"/>
        <v/>
      </c>
      <c r="AI79" s="12" t="str">
        <f t="shared" si="182"/>
        <v/>
      </c>
      <c r="AJ79" s="12" t="str">
        <f t="shared" ref="AJ79:AS85" si="183">IF(AND($V79&lt;=AJ$63,$W79&gt;=AJ$63),$S79,"")</f>
        <v/>
      </c>
      <c r="AK79" s="12" t="str">
        <f t="shared" si="183"/>
        <v/>
      </c>
      <c r="AL79" s="12" t="str">
        <f t="shared" si="183"/>
        <v/>
      </c>
      <c r="AM79" s="12" t="str">
        <f t="shared" si="183"/>
        <v/>
      </c>
      <c r="AN79" s="12" t="str">
        <f t="shared" si="183"/>
        <v/>
      </c>
      <c r="AO79" s="12" t="str">
        <f t="shared" si="183"/>
        <v/>
      </c>
      <c r="AP79" s="12" t="str">
        <f t="shared" si="183"/>
        <v/>
      </c>
      <c r="AQ79" s="12" t="str">
        <f t="shared" si="183"/>
        <v/>
      </c>
      <c r="AR79" s="12" t="str">
        <f t="shared" si="183"/>
        <v/>
      </c>
      <c r="AS79" s="12" t="str">
        <f t="shared" si="183"/>
        <v/>
      </c>
      <c r="AT79" s="12" t="str">
        <f t="shared" ref="AT79:BC85" si="184">IF(AND($V79&lt;=AT$63,$W79&gt;=AT$63),$S79,"")</f>
        <v/>
      </c>
      <c r="AU79" s="12" t="str">
        <f t="shared" si="184"/>
        <v/>
      </c>
      <c r="AV79" s="12" t="str">
        <f t="shared" si="184"/>
        <v/>
      </c>
      <c r="AW79" s="12" t="str">
        <f t="shared" si="184"/>
        <v/>
      </c>
      <c r="AX79" s="12" t="str">
        <f t="shared" si="184"/>
        <v/>
      </c>
      <c r="AY79" s="12" t="str">
        <f t="shared" si="184"/>
        <v/>
      </c>
      <c r="AZ79" s="12" t="str">
        <f t="shared" si="184"/>
        <v/>
      </c>
      <c r="BA79" s="12" t="str">
        <f t="shared" si="184"/>
        <v/>
      </c>
      <c r="BB79" s="12" t="str">
        <f t="shared" si="184"/>
        <v/>
      </c>
      <c r="BC79" s="12" t="str">
        <f t="shared" si="184"/>
        <v/>
      </c>
      <c r="BD79" s="12" t="str">
        <f t="shared" ref="BD79:BM85" si="185">IF(AND($V79&lt;=BD$63,$W79&gt;=BD$63),$S79,"")</f>
        <v/>
      </c>
      <c r="BE79" s="12" t="str">
        <f t="shared" si="185"/>
        <v/>
      </c>
      <c r="BF79" s="12" t="str">
        <f t="shared" si="185"/>
        <v/>
      </c>
      <c r="BG79" s="12">
        <f t="shared" si="185"/>
        <v>1</v>
      </c>
      <c r="BH79" s="12">
        <f t="shared" si="185"/>
        <v>1</v>
      </c>
      <c r="BI79" s="12">
        <f t="shared" si="185"/>
        <v>1</v>
      </c>
      <c r="BJ79" s="12" t="str">
        <f t="shared" si="185"/>
        <v/>
      </c>
      <c r="BK79" s="12" t="str">
        <f t="shared" si="185"/>
        <v/>
      </c>
      <c r="BL79" s="12" t="str">
        <f t="shared" si="185"/>
        <v/>
      </c>
      <c r="BM79" s="12" t="str">
        <f t="shared" si="185"/>
        <v/>
      </c>
      <c r="BN79" s="12" t="str">
        <f t="shared" ref="BN79:BW85" si="186">IF(AND($V79&lt;=BN$63,$W79&gt;=BN$63),$S79,"")</f>
        <v/>
      </c>
      <c r="BO79" s="12" t="str">
        <f t="shared" si="186"/>
        <v/>
      </c>
      <c r="BP79" s="12" t="str">
        <f t="shared" si="186"/>
        <v/>
      </c>
      <c r="BQ79" s="12" t="str">
        <f t="shared" si="186"/>
        <v/>
      </c>
      <c r="BR79" s="12" t="str">
        <f t="shared" si="186"/>
        <v/>
      </c>
      <c r="BS79" s="12" t="str">
        <f t="shared" si="186"/>
        <v/>
      </c>
      <c r="BT79" s="12" t="str">
        <f t="shared" si="186"/>
        <v/>
      </c>
      <c r="BU79" s="12" t="str">
        <f t="shared" si="186"/>
        <v/>
      </c>
      <c r="BV79" s="12" t="str">
        <f t="shared" si="186"/>
        <v/>
      </c>
      <c r="BW79" s="12" t="str">
        <f t="shared" si="186"/>
        <v/>
      </c>
      <c r="BX79" s="12" t="str">
        <f t="shared" ref="BX79:CG85" si="187">IF(AND($V79&lt;=BX$63,$W79&gt;=BX$63),$S79,"")</f>
        <v/>
      </c>
      <c r="BY79" s="12" t="str">
        <f t="shared" si="187"/>
        <v/>
      </c>
      <c r="BZ79" s="12" t="str">
        <f t="shared" si="187"/>
        <v/>
      </c>
      <c r="CA79" s="12" t="str">
        <f t="shared" si="187"/>
        <v/>
      </c>
      <c r="CB79" s="12" t="str">
        <f t="shared" si="187"/>
        <v/>
      </c>
      <c r="CC79" s="12" t="str">
        <f t="shared" si="187"/>
        <v/>
      </c>
      <c r="CD79" s="12" t="str">
        <f t="shared" si="187"/>
        <v/>
      </c>
      <c r="CE79" s="12" t="str">
        <f t="shared" si="187"/>
        <v/>
      </c>
      <c r="CF79" s="12" t="str">
        <f t="shared" si="187"/>
        <v/>
      </c>
      <c r="CG79" s="12" t="str">
        <f t="shared" si="187"/>
        <v/>
      </c>
      <c r="CH79" s="12" t="str">
        <f t="shared" ref="CH79:CQ85" si="188">IF(AND($V79&lt;=CH$63,$W79&gt;=CH$63),$S79,"")</f>
        <v/>
      </c>
      <c r="CI79" s="12" t="str">
        <f t="shared" si="188"/>
        <v/>
      </c>
      <c r="CJ79" s="12" t="str">
        <f t="shared" si="188"/>
        <v/>
      </c>
      <c r="CK79" s="12" t="str">
        <f t="shared" si="188"/>
        <v/>
      </c>
      <c r="CL79" s="12" t="str">
        <f t="shared" si="188"/>
        <v/>
      </c>
      <c r="CM79" s="12" t="str">
        <f t="shared" si="188"/>
        <v/>
      </c>
      <c r="CN79" s="12" t="str">
        <f t="shared" si="188"/>
        <v/>
      </c>
      <c r="CO79" s="12" t="str">
        <f t="shared" si="188"/>
        <v/>
      </c>
      <c r="CP79" s="12" t="str">
        <f t="shared" si="188"/>
        <v/>
      </c>
      <c r="CQ79" s="12" t="str">
        <f t="shared" si="188"/>
        <v/>
      </c>
      <c r="CR79" s="12" t="str">
        <f t="shared" ref="CR79:DF85" si="189">IF(AND($V79&lt;=CR$63,$W79&gt;=CR$63),$S79,"")</f>
        <v/>
      </c>
      <c r="CS79" s="12" t="str">
        <f t="shared" si="189"/>
        <v/>
      </c>
      <c r="CT79" s="12" t="str">
        <f t="shared" si="189"/>
        <v/>
      </c>
      <c r="CU79" s="12" t="str">
        <f t="shared" si="189"/>
        <v/>
      </c>
      <c r="CV79" s="12" t="str">
        <f t="shared" si="189"/>
        <v/>
      </c>
      <c r="CW79" s="12" t="str">
        <f t="shared" si="189"/>
        <v/>
      </c>
      <c r="CX79" s="12" t="str">
        <f t="shared" si="189"/>
        <v/>
      </c>
      <c r="CY79" s="12" t="str">
        <f t="shared" si="189"/>
        <v/>
      </c>
      <c r="CZ79" s="12" t="str">
        <f t="shared" si="189"/>
        <v/>
      </c>
      <c r="DA79" s="12" t="str">
        <f t="shared" si="189"/>
        <v/>
      </c>
      <c r="DB79" s="12" t="str">
        <f t="shared" si="189"/>
        <v/>
      </c>
      <c r="DC79" s="12" t="str">
        <f t="shared" si="189"/>
        <v/>
      </c>
      <c r="DD79" s="12" t="str">
        <f t="shared" si="189"/>
        <v/>
      </c>
      <c r="DE79" s="12" t="str">
        <f t="shared" si="189"/>
        <v/>
      </c>
      <c r="DF79" s="12" t="str">
        <f t="shared" si="189"/>
        <v/>
      </c>
      <c r="DG79" s="12" t="str">
        <f t="shared" ref="DG79:EJ85" si="190">IF(AND($V79&lt;=DG$63,$W79&gt;=DG$63),$S79,"")</f>
        <v/>
      </c>
      <c r="DH79" s="12" t="str">
        <f t="shared" si="190"/>
        <v/>
      </c>
      <c r="DI79" s="12" t="str">
        <f t="shared" si="190"/>
        <v/>
      </c>
      <c r="DJ79" s="12" t="str">
        <f t="shared" si="190"/>
        <v/>
      </c>
      <c r="DK79" s="12" t="str">
        <f t="shared" si="190"/>
        <v/>
      </c>
      <c r="DL79" s="12" t="str">
        <f t="shared" si="190"/>
        <v/>
      </c>
      <c r="DM79" s="12" t="str">
        <f t="shared" si="190"/>
        <v/>
      </c>
      <c r="DN79" s="12" t="str">
        <f t="shared" si="190"/>
        <v/>
      </c>
      <c r="DO79" s="12" t="str">
        <f t="shared" si="190"/>
        <v/>
      </c>
      <c r="DP79" s="12" t="str">
        <f t="shared" si="190"/>
        <v/>
      </c>
      <c r="DQ79" s="12" t="str">
        <f t="shared" si="190"/>
        <v/>
      </c>
      <c r="DR79" s="12" t="str">
        <f t="shared" si="190"/>
        <v/>
      </c>
      <c r="DS79" s="12" t="str">
        <f t="shared" si="190"/>
        <v/>
      </c>
      <c r="DT79" s="12" t="str">
        <f t="shared" si="190"/>
        <v/>
      </c>
      <c r="DU79" s="12" t="str">
        <f t="shared" si="190"/>
        <v/>
      </c>
      <c r="DV79" s="12" t="str">
        <f t="shared" si="190"/>
        <v/>
      </c>
      <c r="DW79" s="12" t="str">
        <f t="shared" si="190"/>
        <v/>
      </c>
      <c r="DX79" s="12" t="str">
        <f t="shared" si="190"/>
        <v/>
      </c>
      <c r="DY79" s="12" t="str">
        <f t="shared" si="190"/>
        <v/>
      </c>
      <c r="DZ79" s="12" t="str">
        <f t="shared" si="190"/>
        <v/>
      </c>
      <c r="EA79" s="12" t="str">
        <f t="shared" si="190"/>
        <v/>
      </c>
      <c r="EB79" s="12" t="str">
        <f t="shared" si="190"/>
        <v/>
      </c>
      <c r="EC79" s="12" t="str">
        <f t="shared" si="190"/>
        <v/>
      </c>
      <c r="ED79" s="12" t="str">
        <f t="shared" si="190"/>
        <v/>
      </c>
      <c r="EE79" s="12" t="str">
        <f t="shared" si="190"/>
        <v/>
      </c>
      <c r="EF79" s="12" t="str">
        <f t="shared" si="190"/>
        <v/>
      </c>
      <c r="EG79" s="12" t="str">
        <f t="shared" si="190"/>
        <v/>
      </c>
      <c r="EH79" s="12" t="str">
        <f t="shared" si="190"/>
        <v/>
      </c>
      <c r="EI79" s="12" t="str">
        <f t="shared" si="190"/>
        <v/>
      </c>
      <c r="EJ79" s="12" t="str">
        <f t="shared" si="190"/>
        <v/>
      </c>
      <c r="EK79" s="12" t="str">
        <f t="shared" ref="EJ79:EU85" si="191">IF(AND($V79&lt;=EK$63,$W79&gt;=EK$63),$S79,"")</f>
        <v/>
      </c>
      <c r="EL79" s="12" t="str">
        <f t="shared" si="191"/>
        <v/>
      </c>
      <c r="EM79" s="12" t="str">
        <f t="shared" si="191"/>
        <v/>
      </c>
      <c r="EN79" s="12" t="str">
        <f t="shared" si="191"/>
        <v/>
      </c>
      <c r="EO79" s="12" t="str">
        <f t="shared" si="191"/>
        <v/>
      </c>
      <c r="EP79" s="12" t="str">
        <f t="shared" si="191"/>
        <v/>
      </c>
      <c r="EQ79" s="12" t="str">
        <f t="shared" si="191"/>
        <v/>
      </c>
      <c r="ER79" s="12" t="str">
        <f t="shared" si="191"/>
        <v/>
      </c>
      <c r="ES79" s="12" t="str">
        <f t="shared" si="191"/>
        <v/>
      </c>
      <c r="ET79" s="12" t="str">
        <f t="shared" si="191"/>
        <v/>
      </c>
      <c r="EU79" s="12" t="str">
        <f t="shared" si="191"/>
        <v/>
      </c>
    </row>
    <row r="80" spans="1:151" ht="18" customHeight="1" x14ac:dyDescent="0.2">
      <c r="A80" s="7" t="str">
        <f t="shared" si="149"/>
        <v>U17W 60m Hurdles Straight Final</v>
      </c>
      <c r="B80" s="141" t="str">
        <f>'U13-U17-U20 Champs Timescale'!B66</f>
        <v>T29-1</v>
      </c>
      <c r="C80" s="142">
        <f>'U13-U17-U20 Champs Timescale'!C66</f>
        <v>0.56770833333333304</v>
      </c>
      <c r="D80" s="151">
        <f>'U13-U17-U20 Champs Timescale'!D66</f>
        <v>1.3888888888888888E-2</v>
      </c>
      <c r="E80" s="144">
        <f>'U13-U17-U20 Champs Timescale'!E66</f>
        <v>0.6163194444444442</v>
      </c>
      <c r="F80" s="145">
        <f>'U13-U17-U20 Champs Timescale'!F66</f>
        <v>0.62673611111111083</v>
      </c>
      <c r="G80" s="196">
        <f>'U13-U17-U20 Champs Timescale'!G66</f>
        <v>0.63020833333333304</v>
      </c>
      <c r="H80" s="232" t="str">
        <f>'U13-U17-U20 Champs Timescale'!K66</f>
        <v>60m Hurdles</v>
      </c>
      <c r="I80" s="232" t="str">
        <f>'U13-U17-U20 Champs Timescale'!L66</f>
        <v>Straight Final</v>
      </c>
      <c r="J80" s="233" t="str">
        <f>'U13-U17-U20 Champs Timescale'!H66</f>
        <v>U17W</v>
      </c>
      <c r="K80" s="147">
        <f>'U13-U17-U20 Champs Timescale'!I66</f>
        <v>7</v>
      </c>
      <c r="L80" s="152" t="str">
        <f>'U13-U17-U20 Champs Timescale'!J66</f>
        <v>1</v>
      </c>
      <c r="M80" s="149">
        <v>4</v>
      </c>
      <c r="N80" s="146">
        <f>SUM(L80*$N$109)</f>
        <v>5.208333333333333E-3</v>
      </c>
      <c r="O80" s="146"/>
      <c r="Q80" s="183">
        <f t="shared" si="133"/>
        <v>0.63541666666666641</v>
      </c>
      <c r="R80" s="108" t="str">
        <f t="shared" si="176"/>
        <v>U17M 60m Final</v>
      </c>
      <c r="S80" s="24">
        <v>1</v>
      </c>
      <c r="T80" s="72" t="s">
        <v>96</v>
      </c>
      <c r="U80" s="82">
        <f t="shared" si="177"/>
        <v>1.3888888888888888E-2</v>
      </c>
      <c r="V80" s="64">
        <f t="shared" si="178"/>
        <v>0.68229166666666619</v>
      </c>
      <c r="W80" s="63">
        <f t="shared" si="179"/>
        <v>0.6857638888888884</v>
      </c>
      <c r="X80" s="11">
        <f t="shared" si="180"/>
        <v>1</v>
      </c>
      <c r="Y80" s="42">
        <f t="shared" si="181"/>
        <v>8</v>
      </c>
      <c r="Z80" s="26" t="str">
        <f t="shared" si="182"/>
        <v/>
      </c>
      <c r="AA80" s="12" t="str">
        <f t="shared" si="182"/>
        <v/>
      </c>
      <c r="AB80" s="12" t="str">
        <f t="shared" si="182"/>
        <v/>
      </c>
      <c r="AC80" s="12" t="str">
        <f t="shared" si="182"/>
        <v/>
      </c>
      <c r="AD80" s="12" t="str">
        <f t="shared" si="182"/>
        <v/>
      </c>
      <c r="AE80" s="12" t="str">
        <f t="shared" si="182"/>
        <v/>
      </c>
      <c r="AF80" s="12" t="str">
        <f t="shared" si="182"/>
        <v/>
      </c>
      <c r="AG80" s="12" t="str">
        <f t="shared" si="182"/>
        <v/>
      </c>
      <c r="AH80" s="12" t="str">
        <f t="shared" si="182"/>
        <v/>
      </c>
      <c r="AI80" s="12" t="str">
        <f t="shared" si="182"/>
        <v/>
      </c>
      <c r="AJ80" s="12" t="str">
        <f t="shared" si="183"/>
        <v/>
      </c>
      <c r="AK80" s="12" t="str">
        <f t="shared" si="183"/>
        <v/>
      </c>
      <c r="AL80" s="12" t="str">
        <f t="shared" si="183"/>
        <v/>
      </c>
      <c r="AM80" s="12" t="str">
        <f t="shared" si="183"/>
        <v/>
      </c>
      <c r="AN80" s="12" t="str">
        <f t="shared" si="183"/>
        <v/>
      </c>
      <c r="AO80" s="12" t="str">
        <f t="shared" si="183"/>
        <v/>
      </c>
      <c r="AP80" s="12" t="str">
        <f t="shared" si="183"/>
        <v/>
      </c>
      <c r="AQ80" s="12" t="str">
        <f t="shared" si="183"/>
        <v/>
      </c>
      <c r="AR80" s="12" t="str">
        <f t="shared" si="183"/>
        <v/>
      </c>
      <c r="AS80" s="12" t="str">
        <f t="shared" si="183"/>
        <v/>
      </c>
      <c r="AT80" s="12" t="str">
        <f t="shared" si="184"/>
        <v/>
      </c>
      <c r="AU80" s="12" t="str">
        <f t="shared" si="184"/>
        <v/>
      </c>
      <c r="AV80" s="12" t="str">
        <f t="shared" si="184"/>
        <v/>
      </c>
      <c r="AW80" s="12" t="str">
        <f t="shared" si="184"/>
        <v/>
      </c>
      <c r="AX80" s="12" t="str">
        <f t="shared" si="184"/>
        <v/>
      </c>
      <c r="AY80" s="12" t="str">
        <f t="shared" si="184"/>
        <v/>
      </c>
      <c r="AZ80" s="12" t="str">
        <f t="shared" si="184"/>
        <v/>
      </c>
      <c r="BA80" s="12" t="str">
        <f t="shared" si="184"/>
        <v/>
      </c>
      <c r="BB80" s="12" t="str">
        <f t="shared" si="184"/>
        <v/>
      </c>
      <c r="BC80" s="12" t="str">
        <f t="shared" si="184"/>
        <v/>
      </c>
      <c r="BD80" s="12" t="str">
        <f t="shared" si="185"/>
        <v/>
      </c>
      <c r="BE80" s="12" t="str">
        <f t="shared" si="185"/>
        <v/>
      </c>
      <c r="BF80" s="12" t="str">
        <f t="shared" si="185"/>
        <v/>
      </c>
      <c r="BG80" s="12" t="str">
        <f t="shared" si="185"/>
        <v/>
      </c>
      <c r="BH80" s="12" t="str">
        <f t="shared" si="185"/>
        <v/>
      </c>
      <c r="BI80" s="12" t="str">
        <f t="shared" si="185"/>
        <v/>
      </c>
      <c r="BJ80" s="12" t="str">
        <f t="shared" si="185"/>
        <v/>
      </c>
      <c r="BK80" s="12" t="str">
        <f t="shared" si="185"/>
        <v/>
      </c>
      <c r="BL80" s="12" t="str">
        <f t="shared" si="185"/>
        <v/>
      </c>
      <c r="BM80" s="12" t="str">
        <f t="shared" si="185"/>
        <v/>
      </c>
      <c r="BN80" s="12" t="str">
        <f t="shared" si="186"/>
        <v/>
      </c>
      <c r="BO80" s="12" t="str">
        <f t="shared" si="186"/>
        <v/>
      </c>
      <c r="BP80" s="12" t="str">
        <f t="shared" si="186"/>
        <v/>
      </c>
      <c r="BQ80" s="12" t="str">
        <f t="shared" si="186"/>
        <v/>
      </c>
      <c r="BR80" s="12" t="str">
        <f t="shared" si="186"/>
        <v/>
      </c>
      <c r="BS80" s="12" t="str">
        <f t="shared" si="186"/>
        <v/>
      </c>
      <c r="BT80" s="12" t="str">
        <f t="shared" si="186"/>
        <v/>
      </c>
      <c r="BU80" s="12" t="str">
        <f t="shared" si="186"/>
        <v/>
      </c>
      <c r="BV80" s="12" t="str">
        <f t="shared" si="186"/>
        <v/>
      </c>
      <c r="BW80" s="12" t="str">
        <f t="shared" si="186"/>
        <v/>
      </c>
      <c r="BX80" s="12" t="str">
        <f t="shared" si="187"/>
        <v/>
      </c>
      <c r="BY80" s="12" t="str">
        <f t="shared" si="187"/>
        <v/>
      </c>
      <c r="BZ80" s="12" t="str">
        <f t="shared" si="187"/>
        <v/>
      </c>
      <c r="CA80" s="12" t="str">
        <f t="shared" si="187"/>
        <v/>
      </c>
      <c r="CB80" s="12" t="str">
        <f t="shared" si="187"/>
        <v/>
      </c>
      <c r="CC80" s="12" t="str">
        <f t="shared" si="187"/>
        <v/>
      </c>
      <c r="CD80" s="12" t="str">
        <f t="shared" si="187"/>
        <v/>
      </c>
      <c r="CE80" s="12" t="str">
        <f t="shared" si="187"/>
        <v/>
      </c>
      <c r="CF80" s="12" t="str">
        <f t="shared" si="187"/>
        <v/>
      </c>
      <c r="CG80" s="12" t="str">
        <f t="shared" si="187"/>
        <v/>
      </c>
      <c r="CH80" s="12" t="str">
        <f t="shared" si="188"/>
        <v/>
      </c>
      <c r="CI80" s="12" t="str">
        <f t="shared" si="188"/>
        <v/>
      </c>
      <c r="CJ80" s="12">
        <f t="shared" si="188"/>
        <v>1</v>
      </c>
      <c r="CK80" s="12" t="str">
        <f t="shared" si="188"/>
        <v/>
      </c>
      <c r="CL80" s="12" t="str">
        <f t="shared" si="188"/>
        <v/>
      </c>
      <c r="CM80" s="12" t="str">
        <f t="shared" si="188"/>
        <v/>
      </c>
      <c r="CN80" s="12" t="str">
        <f t="shared" si="188"/>
        <v/>
      </c>
      <c r="CO80" s="12" t="str">
        <f t="shared" si="188"/>
        <v/>
      </c>
      <c r="CP80" s="12" t="str">
        <f t="shared" si="188"/>
        <v/>
      </c>
      <c r="CQ80" s="12" t="str">
        <f t="shared" si="188"/>
        <v/>
      </c>
      <c r="CR80" s="12" t="str">
        <f t="shared" si="189"/>
        <v/>
      </c>
      <c r="CS80" s="12" t="str">
        <f t="shared" si="189"/>
        <v/>
      </c>
      <c r="CT80" s="12" t="str">
        <f t="shared" si="189"/>
        <v/>
      </c>
      <c r="CU80" s="12" t="str">
        <f t="shared" si="189"/>
        <v/>
      </c>
      <c r="CV80" s="12" t="str">
        <f t="shared" si="189"/>
        <v/>
      </c>
      <c r="CW80" s="12" t="str">
        <f t="shared" si="189"/>
        <v/>
      </c>
      <c r="CX80" s="12" t="str">
        <f t="shared" si="189"/>
        <v/>
      </c>
      <c r="CY80" s="12" t="str">
        <f t="shared" si="189"/>
        <v/>
      </c>
      <c r="CZ80" s="12" t="str">
        <f t="shared" si="189"/>
        <v/>
      </c>
      <c r="DA80" s="12" t="str">
        <f t="shared" si="189"/>
        <v/>
      </c>
      <c r="DB80" s="12" t="str">
        <f t="shared" si="189"/>
        <v/>
      </c>
      <c r="DC80" s="12" t="str">
        <f t="shared" si="189"/>
        <v/>
      </c>
      <c r="DD80" s="12" t="str">
        <f t="shared" si="189"/>
        <v/>
      </c>
      <c r="DE80" s="12" t="str">
        <f t="shared" si="189"/>
        <v/>
      </c>
      <c r="DF80" s="12" t="str">
        <f t="shared" si="189"/>
        <v/>
      </c>
      <c r="DG80" s="12" t="str">
        <f t="shared" si="190"/>
        <v/>
      </c>
      <c r="DH80" s="12" t="str">
        <f t="shared" si="190"/>
        <v/>
      </c>
      <c r="DI80" s="12" t="str">
        <f t="shared" si="190"/>
        <v/>
      </c>
      <c r="DJ80" s="12" t="str">
        <f t="shared" si="190"/>
        <v/>
      </c>
      <c r="DK80" s="12" t="str">
        <f t="shared" si="190"/>
        <v/>
      </c>
      <c r="DL80" s="12" t="str">
        <f t="shared" si="190"/>
        <v/>
      </c>
      <c r="DM80" s="12" t="str">
        <f t="shared" si="190"/>
        <v/>
      </c>
      <c r="DN80" s="12" t="str">
        <f t="shared" si="190"/>
        <v/>
      </c>
      <c r="DO80" s="12" t="str">
        <f t="shared" si="190"/>
        <v/>
      </c>
      <c r="DP80" s="12" t="str">
        <f t="shared" si="190"/>
        <v/>
      </c>
      <c r="DQ80" s="12" t="str">
        <f t="shared" si="190"/>
        <v/>
      </c>
      <c r="DR80" s="12" t="str">
        <f t="shared" si="190"/>
        <v/>
      </c>
      <c r="DS80" s="12" t="str">
        <f t="shared" si="190"/>
        <v/>
      </c>
      <c r="DT80" s="12" t="str">
        <f t="shared" si="190"/>
        <v/>
      </c>
      <c r="DU80" s="12" t="str">
        <f t="shared" si="190"/>
        <v/>
      </c>
      <c r="DV80" s="12" t="str">
        <f t="shared" si="190"/>
        <v/>
      </c>
      <c r="DW80" s="12" t="str">
        <f t="shared" si="190"/>
        <v/>
      </c>
      <c r="DX80" s="12" t="str">
        <f t="shared" si="190"/>
        <v/>
      </c>
      <c r="DY80" s="12" t="str">
        <f t="shared" si="190"/>
        <v/>
      </c>
      <c r="DZ80" s="12" t="str">
        <f t="shared" si="190"/>
        <v/>
      </c>
      <c r="EA80" s="12" t="str">
        <f t="shared" si="190"/>
        <v/>
      </c>
      <c r="EB80" s="12" t="str">
        <f t="shared" si="190"/>
        <v/>
      </c>
      <c r="EC80" s="12" t="str">
        <f t="shared" si="190"/>
        <v/>
      </c>
      <c r="ED80" s="12" t="str">
        <f t="shared" si="190"/>
        <v/>
      </c>
      <c r="EE80" s="12" t="str">
        <f t="shared" si="190"/>
        <v/>
      </c>
      <c r="EF80" s="12" t="str">
        <f t="shared" si="190"/>
        <v/>
      </c>
      <c r="EG80" s="12" t="str">
        <f t="shared" si="190"/>
        <v/>
      </c>
      <c r="EH80" s="12" t="str">
        <f t="shared" si="190"/>
        <v/>
      </c>
      <c r="EI80" s="12" t="str">
        <f t="shared" si="190"/>
        <v/>
      </c>
      <c r="EJ80" s="12" t="str">
        <f t="shared" si="191"/>
        <v/>
      </c>
      <c r="EK80" s="12" t="str">
        <f t="shared" si="191"/>
        <v/>
      </c>
      <c r="EL80" s="12" t="str">
        <f t="shared" si="191"/>
        <v/>
      </c>
      <c r="EM80" s="12" t="str">
        <f t="shared" si="191"/>
        <v/>
      </c>
      <c r="EN80" s="12" t="str">
        <f t="shared" si="191"/>
        <v/>
      </c>
      <c r="EO80" s="12" t="str">
        <f t="shared" si="191"/>
        <v/>
      </c>
      <c r="EP80" s="12" t="str">
        <f t="shared" si="191"/>
        <v/>
      </c>
      <c r="EQ80" s="12" t="str">
        <f t="shared" si="191"/>
        <v/>
      </c>
      <c r="ER80" s="12" t="str">
        <f t="shared" si="191"/>
        <v/>
      </c>
      <c r="ES80" s="12" t="str">
        <f t="shared" si="191"/>
        <v/>
      </c>
      <c r="ET80" s="12" t="str">
        <f t="shared" si="191"/>
        <v/>
      </c>
      <c r="EU80" s="12" t="str">
        <f t="shared" si="191"/>
        <v/>
      </c>
    </row>
    <row r="81" spans="1:151" ht="18" customHeight="1" x14ac:dyDescent="0.2">
      <c r="A81" s="7" t="str">
        <f t="shared" si="149"/>
        <v>U13G/U13B 60m Hurdles Straight Final</v>
      </c>
      <c r="B81" s="141" t="str">
        <f>'U13-U17-U20 Champs Timescale'!B67</f>
        <v>T30-1</v>
      </c>
      <c r="C81" s="142">
        <f>'U13-U17-U20 Champs Timescale'!C67</f>
        <v>0.57812499999999967</v>
      </c>
      <c r="D81" s="151">
        <f>'U13-U17-U20 Champs Timescale'!D67</f>
        <v>1.3888888888888888E-2</v>
      </c>
      <c r="E81" s="144">
        <f>'U13-U17-U20 Champs Timescale'!E67</f>
        <v>0.62673611111111083</v>
      </c>
      <c r="F81" s="145">
        <f>'U13-U17-U20 Champs Timescale'!F67</f>
        <v>0.63715277777777746</v>
      </c>
      <c r="G81" s="196">
        <f>'U13-U17-U20 Champs Timescale'!G67</f>
        <v>0.64062499999999967</v>
      </c>
      <c r="H81" s="232" t="str">
        <f>'U13-U17-U20 Champs Timescale'!K67</f>
        <v>60m Hurdles</v>
      </c>
      <c r="I81" s="232" t="str">
        <f>'U13-U17-U20 Champs Timescale'!L67</f>
        <v>Straight Final</v>
      </c>
      <c r="J81" s="233" t="str">
        <f>'U13-U17-U20 Champs Timescale'!H67</f>
        <v>U13G/U13B</v>
      </c>
      <c r="K81" s="147" t="str">
        <f>'U13-U17-U20 Champs Timescale'!I67</f>
        <v>5+1</v>
      </c>
      <c r="L81" s="152" t="str">
        <f>'U13-U17-U20 Champs Timescale'!J67</f>
        <v>1</v>
      </c>
      <c r="M81" s="149">
        <v>8</v>
      </c>
      <c r="N81" s="146">
        <f>SUM(L81*$N$107)</f>
        <v>3.472222222222222E-3</v>
      </c>
      <c r="O81" s="146"/>
      <c r="Q81" s="183">
        <f t="shared" si="133"/>
        <v>0.64409722222222188</v>
      </c>
      <c r="R81" s="108" t="str">
        <f t="shared" si="176"/>
        <v>U17M 60m Hurdles Straight Final</v>
      </c>
      <c r="S81" s="24">
        <v>1</v>
      </c>
      <c r="T81" s="97" t="s">
        <v>102</v>
      </c>
      <c r="U81" s="82">
        <f t="shared" si="177"/>
        <v>1.3888888888888888E-2</v>
      </c>
      <c r="V81" s="64">
        <f t="shared" si="178"/>
        <v>0.6163194444444442</v>
      </c>
      <c r="W81" s="63">
        <f t="shared" si="179"/>
        <v>0.62152777777777757</v>
      </c>
      <c r="X81" s="11">
        <f t="shared" si="180"/>
        <v>0</v>
      </c>
      <c r="Y81" s="42">
        <f t="shared" si="181"/>
        <v>7</v>
      </c>
      <c r="Z81" s="26" t="str">
        <f t="shared" si="182"/>
        <v/>
      </c>
      <c r="AA81" s="12" t="str">
        <f t="shared" si="182"/>
        <v/>
      </c>
      <c r="AB81" s="12" t="str">
        <f t="shared" si="182"/>
        <v/>
      </c>
      <c r="AC81" s="12" t="str">
        <f t="shared" si="182"/>
        <v/>
      </c>
      <c r="AD81" s="12" t="str">
        <f t="shared" si="182"/>
        <v/>
      </c>
      <c r="AE81" s="12" t="str">
        <f t="shared" si="182"/>
        <v/>
      </c>
      <c r="AF81" s="12" t="str">
        <f t="shared" si="182"/>
        <v/>
      </c>
      <c r="AG81" s="12" t="str">
        <f t="shared" si="182"/>
        <v/>
      </c>
      <c r="AH81" s="12" t="str">
        <f t="shared" si="182"/>
        <v/>
      </c>
      <c r="AI81" s="12" t="str">
        <f t="shared" si="182"/>
        <v/>
      </c>
      <c r="AJ81" s="12" t="str">
        <f t="shared" si="183"/>
        <v/>
      </c>
      <c r="AK81" s="12" t="str">
        <f t="shared" si="183"/>
        <v/>
      </c>
      <c r="AL81" s="12" t="str">
        <f t="shared" si="183"/>
        <v/>
      </c>
      <c r="AM81" s="12" t="str">
        <f t="shared" si="183"/>
        <v/>
      </c>
      <c r="AN81" s="12" t="str">
        <f t="shared" si="183"/>
        <v/>
      </c>
      <c r="AO81" s="12" t="str">
        <f t="shared" si="183"/>
        <v/>
      </c>
      <c r="AP81" s="12" t="str">
        <f t="shared" si="183"/>
        <v/>
      </c>
      <c r="AQ81" s="12" t="str">
        <f t="shared" si="183"/>
        <v/>
      </c>
      <c r="AR81" s="12" t="str">
        <f t="shared" si="183"/>
        <v/>
      </c>
      <c r="AS81" s="12" t="str">
        <f t="shared" si="183"/>
        <v/>
      </c>
      <c r="AT81" s="12" t="str">
        <f t="shared" si="184"/>
        <v/>
      </c>
      <c r="AU81" s="12" t="str">
        <f t="shared" si="184"/>
        <v/>
      </c>
      <c r="AV81" s="12" t="str">
        <f t="shared" si="184"/>
        <v/>
      </c>
      <c r="AW81" s="12" t="str">
        <f t="shared" si="184"/>
        <v/>
      </c>
      <c r="AX81" s="12" t="str">
        <f t="shared" si="184"/>
        <v/>
      </c>
      <c r="AY81" s="12" t="str">
        <f t="shared" si="184"/>
        <v/>
      </c>
      <c r="AZ81" s="12" t="str">
        <f t="shared" si="184"/>
        <v/>
      </c>
      <c r="BA81" s="12" t="str">
        <f t="shared" si="184"/>
        <v/>
      </c>
      <c r="BB81" s="12" t="str">
        <f t="shared" si="184"/>
        <v/>
      </c>
      <c r="BC81" s="12" t="str">
        <f t="shared" si="184"/>
        <v/>
      </c>
      <c r="BD81" s="12" t="str">
        <f t="shared" si="185"/>
        <v/>
      </c>
      <c r="BE81" s="12" t="str">
        <f t="shared" si="185"/>
        <v/>
      </c>
      <c r="BF81" s="12" t="str">
        <f t="shared" si="185"/>
        <v/>
      </c>
      <c r="BG81" s="12" t="str">
        <f t="shared" si="185"/>
        <v/>
      </c>
      <c r="BH81" s="12" t="str">
        <f t="shared" si="185"/>
        <v/>
      </c>
      <c r="BI81" s="12" t="str">
        <f t="shared" si="185"/>
        <v/>
      </c>
      <c r="BJ81" s="12" t="str">
        <f t="shared" si="185"/>
        <v/>
      </c>
      <c r="BK81" s="12" t="str">
        <f t="shared" si="185"/>
        <v/>
      </c>
      <c r="BL81" s="12" t="str">
        <f t="shared" si="185"/>
        <v/>
      </c>
      <c r="BM81" s="12" t="str">
        <f t="shared" si="185"/>
        <v/>
      </c>
      <c r="BN81" s="12" t="str">
        <f t="shared" si="186"/>
        <v/>
      </c>
      <c r="BO81" s="12" t="str">
        <f t="shared" si="186"/>
        <v/>
      </c>
      <c r="BP81" s="12" t="str">
        <f t="shared" si="186"/>
        <v/>
      </c>
      <c r="BQ81" s="12">
        <f t="shared" si="186"/>
        <v>1</v>
      </c>
      <c r="BR81" s="12">
        <f t="shared" si="186"/>
        <v>1</v>
      </c>
      <c r="BS81" s="12" t="str">
        <f t="shared" si="186"/>
        <v/>
      </c>
      <c r="BT81" s="12" t="str">
        <f t="shared" si="186"/>
        <v/>
      </c>
      <c r="BU81" s="12" t="str">
        <f t="shared" si="186"/>
        <v/>
      </c>
      <c r="BV81" s="12" t="str">
        <f t="shared" si="186"/>
        <v/>
      </c>
      <c r="BW81" s="12" t="str">
        <f t="shared" si="186"/>
        <v/>
      </c>
      <c r="BX81" s="12" t="str">
        <f t="shared" si="187"/>
        <v/>
      </c>
      <c r="BY81" s="12" t="str">
        <f t="shared" si="187"/>
        <v/>
      </c>
      <c r="BZ81" s="12" t="str">
        <f t="shared" si="187"/>
        <v/>
      </c>
      <c r="CA81" s="12" t="str">
        <f t="shared" si="187"/>
        <v/>
      </c>
      <c r="CB81" s="12" t="str">
        <f t="shared" si="187"/>
        <v/>
      </c>
      <c r="CC81" s="12" t="str">
        <f t="shared" si="187"/>
        <v/>
      </c>
      <c r="CD81" s="12" t="str">
        <f t="shared" si="187"/>
        <v/>
      </c>
      <c r="CE81" s="12" t="str">
        <f t="shared" si="187"/>
        <v/>
      </c>
      <c r="CF81" s="12" t="str">
        <f t="shared" si="187"/>
        <v/>
      </c>
      <c r="CG81" s="12" t="str">
        <f t="shared" si="187"/>
        <v/>
      </c>
      <c r="CH81" s="12" t="str">
        <f t="shared" si="188"/>
        <v/>
      </c>
      <c r="CI81" s="12" t="str">
        <f t="shared" si="188"/>
        <v/>
      </c>
      <c r="CJ81" s="12" t="str">
        <f t="shared" si="188"/>
        <v/>
      </c>
      <c r="CK81" s="12" t="str">
        <f t="shared" si="188"/>
        <v/>
      </c>
      <c r="CL81" s="12" t="str">
        <f t="shared" si="188"/>
        <v/>
      </c>
      <c r="CM81" s="12" t="str">
        <f t="shared" si="188"/>
        <v/>
      </c>
      <c r="CN81" s="12" t="str">
        <f t="shared" si="188"/>
        <v/>
      </c>
      <c r="CO81" s="12" t="str">
        <f t="shared" si="188"/>
        <v/>
      </c>
      <c r="CP81" s="12" t="str">
        <f t="shared" si="188"/>
        <v/>
      </c>
      <c r="CQ81" s="12" t="str">
        <f t="shared" si="188"/>
        <v/>
      </c>
      <c r="CR81" s="12" t="str">
        <f t="shared" si="189"/>
        <v/>
      </c>
      <c r="CS81" s="12" t="str">
        <f t="shared" si="189"/>
        <v/>
      </c>
      <c r="CT81" s="12" t="str">
        <f t="shared" si="189"/>
        <v/>
      </c>
      <c r="CU81" s="12" t="str">
        <f t="shared" si="189"/>
        <v/>
      </c>
      <c r="CV81" s="12" t="str">
        <f t="shared" si="189"/>
        <v/>
      </c>
      <c r="CW81" s="12" t="str">
        <f t="shared" si="189"/>
        <v/>
      </c>
      <c r="CX81" s="12" t="str">
        <f t="shared" si="189"/>
        <v/>
      </c>
      <c r="CY81" s="12" t="str">
        <f t="shared" si="189"/>
        <v/>
      </c>
      <c r="CZ81" s="12" t="str">
        <f t="shared" si="189"/>
        <v/>
      </c>
      <c r="DA81" s="12" t="str">
        <f t="shared" si="189"/>
        <v/>
      </c>
      <c r="DB81" s="12" t="str">
        <f t="shared" si="189"/>
        <v/>
      </c>
      <c r="DC81" s="12" t="str">
        <f t="shared" si="189"/>
        <v/>
      </c>
      <c r="DD81" s="12" t="str">
        <f t="shared" si="189"/>
        <v/>
      </c>
      <c r="DE81" s="12" t="str">
        <f t="shared" si="189"/>
        <v/>
      </c>
      <c r="DF81" s="12" t="str">
        <f t="shared" si="189"/>
        <v/>
      </c>
      <c r="DG81" s="12" t="str">
        <f t="shared" si="190"/>
        <v/>
      </c>
      <c r="DH81" s="12" t="str">
        <f t="shared" si="190"/>
        <v/>
      </c>
      <c r="DI81" s="12" t="str">
        <f t="shared" si="190"/>
        <v/>
      </c>
      <c r="DJ81" s="12" t="str">
        <f t="shared" si="190"/>
        <v/>
      </c>
      <c r="DK81" s="12" t="str">
        <f t="shared" si="190"/>
        <v/>
      </c>
      <c r="DL81" s="12" t="str">
        <f t="shared" si="190"/>
        <v/>
      </c>
      <c r="DM81" s="12" t="str">
        <f t="shared" si="190"/>
        <v/>
      </c>
      <c r="DN81" s="12" t="str">
        <f t="shared" si="190"/>
        <v/>
      </c>
      <c r="DO81" s="12" t="str">
        <f t="shared" si="190"/>
        <v/>
      </c>
      <c r="DP81" s="12" t="str">
        <f t="shared" si="190"/>
        <v/>
      </c>
      <c r="DQ81" s="12" t="str">
        <f t="shared" si="190"/>
        <v/>
      </c>
      <c r="DR81" s="12" t="str">
        <f t="shared" si="190"/>
        <v/>
      </c>
      <c r="DS81" s="12" t="str">
        <f t="shared" si="190"/>
        <v/>
      </c>
      <c r="DT81" s="12" t="str">
        <f t="shared" si="190"/>
        <v/>
      </c>
      <c r="DU81" s="12" t="str">
        <f t="shared" si="190"/>
        <v/>
      </c>
      <c r="DV81" s="12" t="str">
        <f t="shared" si="190"/>
        <v/>
      </c>
      <c r="DW81" s="12" t="str">
        <f t="shared" si="190"/>
        <v/>
      </c>
      <c r="DX81" s="12" t="str">
        <f t="shared" si="190"/>
        <v/>
      </c>
      <c r="DY81" s="12" t="str">
        <f t="shared" si="190"/>
        <v/>
      </c>
      <c r="DZ81" s="12" t="str">
        <f t="shared" si="190"/>
        <v/>
      </c>
      <c r="EA81" s="12" t="str">
        <f t="shared" si="190"/>
        <v/>
      </c>
      <c r="EB81" s="12" t="str">
        <f t="shared" si="190"/>
        <v/>
      </c>
      <c r="EC81" s="12" t="str">
        <f t="shared" si="190"/>
        <v/>
      </c>
      <c r="ED81" s="12" t="str">
        <f t="shared" si="190"/>
        <v/>
      </c>
      <c r="EE81" s="12" t="str">
        <f t="shared" si="190"/>
        <v/>
      </c>
      <c r="EF81" s="12" t="str">
        <f t="shared" si="190"/>
        <v/>
      </c>
      <c r="EG81" s="12" t="str">
        <f t="shared" si="190"/>
        <v/>
      </c>
      <c r="EH81" s="12" t="str">
        <f t="shared" si="190"/>
        <v/>
      </c>
      <c r="EI81" s="12" t="str">
        <f t="shared" si="190"/>
        <v/>
      </c>
      <c r="EJ81" s="12" t="str">
        <f t="shared" si="191"/>
        <v/>
      </c>
      <c r="EK81" s="12" t="str">
        <f t="shared" si="191"/>
        <v/>
      </c>
      <c r="EL81" s="12" t="str">
        <f t="shared" si="191"/>
        <v/>
      </c>
      <c r="EM81" s="12" t="str">
        <f t="shared" si="191"/>
        <v/>
      </c>
      <c r="EN81" s="12" t="str">
        <f t="shared" si="191"/>
        <v/>
      </c>
      <c r="EO81" s="12" t="str">
        <f t="shared" si="191"/>
        <v/>
      </c>
      <c r="EP81" s="12" t="str">
        <f t="shared" si="191"/>
        <v/>
      </c>
      <c r="EQ81" s="12" t="str">
        <f t="shared" si="191"/>
        <v/>
      </c>
      <c r="ER81" s="12" t="str">
        <f t="shared" si="191"/>
        <v/>
      </c>
      <c r="ES81" s="12" t="str">
        <f t="shared" si="191"/>
        <v/>
      </c>
      <c r="ET81" s="12" t="str">
        <f t="shared" si="191"/>
        <v/>
      </c>
      <c r="EU81" s="12" t="str">
        <f t="shared" si="191"/>
        <v/>
      </c>
    </row>
    <row r="82" spans="1:151" ht="18" customHeight="1" x14ac:dyDescent="0.2">
      <c r="A82" s="7" t="str">
        <f t="shared" si="149"/>
        <v>U20M 400m Final</v>
      </c>
      <c r="B82" s="141" t="str">
        <f>'U13-U17-U20 Champs Timescale'!B68</f>
        <v>T14-2</v>
      </c>
      <c r="C82" s="142">
        <f>'U13-U17-U20 Champs Timescale'!C68</f>
        <v>0</v>
      </c>
      <c r="D82" s="151">
        <f>'U13-U17-U20 Champs Timescale'!D68</f>
        <v>1.3888888888888888E-2</v>
      </c>
      <c r="E82" s="144">
        <f>'U13-U17-U20 Champs Timescale'!E68</f>
        <v>0.63020833333333304</v>
      </c>
      <c r="F82" s="145">
        <f>'U13-U17-U20 Champs Timescale'!F68</f>
        <v>0.64062499999999967</v>
      </c>
      <c r="G82" s="196">
        <f>'U13-U17-U20 Champs Timescale'!G68</f>
        <v>0.64409722222222188</v>
      </c>
      <c r="H82" s="232" t="str">
        <f>'U13-U17-U20 Champs Timescale'!K68</f>
        <v>400m</v>
      </c>
      <c r="I82" s="232" t="str">
        <f>'U13-U17-U20 Champs Timescale'!L68</f>
        <v>Final</v>
      </c>
      <c r="J82" s="233" t="str">
        <f>'U13-U17-U20 Champs Timescale'!H68</f>
        <v>U20M</v>
      </c>
      <c r="K82" s="147">
        <f>'U13-U17-U20 Champs Timescale'!I68</f>
        <v>4</v>
      </c>
      <c r="L82" s="152" t="str">
        <f>'U13-U17-U20 Champs Timescale'!J68</f>
        <v>1</v>
      </c>
      <c r="M82" s="149">
        <v>8</v>
      </c>
      <c r="N82" s="146">
        <f>SUM(L82*$N$107)</f>
        <v>3.472222222222222E-3</v>
      </c>
      <c r="O82" s="146"/>
      <c r="Q82" s="183">
        <f t="shared" si="133"/>
        <v>0.64756944444444409</v>
      </c>
      <c r="R82" s="108" t="s">
        <v>2665</v>
      </c>
      <c r="S82" s="24">
        <v>1</v>
      </c>
      <c r="T82" s="73" t="s">
        <v>100</v>
      </c>
      <c r="U82" s="82" t="str">
        <f t="shared" si="177"/>
        <v/>
      </c>
      <c r="V82" s="64" t="str">
        <f t="shared" si="178"/>
        <v/>
      </c>
      <c r="W82" s="63" t="str">
        <f t="shared" si="179"/>
        <v/>
      </c>
      <c r="X82" s="11" t="str">
        <f t="shared" si="180"/>
        <v/>
      </c>
      <c r="Y82" s="42" t="str">
        <f t="shared" si="181"/>
        <v/>
      </c>
      <c r="Z82" s="26" t="str">
        <f t="shared" si="182"/>
        <v/>
      </c>
      <c r="AA82" s="12" t="str">
        <f t="shared" si="182"/>
        <v/>
      </c>
      <c r="AB82" s="12" t="str">
        <f t="shared" si="182"/>
        <v/>
      </c>
      <c r="AC82" s="12" t="str">
        <f t="shared" si="182"/>
        <v/>
      </c>
      <c r="AD82" s="12" t="str">
        <f t="shared" si="182"/>
        <v/>
      </c>
      <c r="AE82" s="12" t="str">
        <f t="shared" si="182"/>
        <v/>
      </c>
      <c r="AF82" s="12" t="str">
        <f t="shared" si="182"/>
        <v/>
      </c>
      <c r="AG82" s="12" t="str">
        <f t="shared" si="182"/>
        <v/>
      </c>
      <c r="AH82" s="12" t="str">
        <f t="shared" si="182"/>
        <v/>
      </c>
      <c r="AI82" s="12" t="str">
        <f t="shared" si="182"/>
        <v/>
      </c>
      <c r="AJ82" s="12" t="str">
        <f t="shared" si="183"/>
        <v/>
      </c>
      <c r="AK82" s="12" t="str">
        <f t="shared" si="183"/>
        <v/>
      </c>
      <c r="AL82" s="12" t="str">
        <f t="shared" si="183"/>
        <v/>
      </c>
      <c r="AM82" s="12" t="str">
        <f t="shared" si="183"/>
        <v/>
      </c>
      <c r="AN82" s="12" t="str">
        <f t="shared" si="183"/>
        <v/>
      </c>
      <c r="AO82" s="12" t="str">
        <f t="shared" si="183"/>
        <v/>
      </c>
      <c r="AP82" s="12" t="str">
        <f t="shared" si="183"/>
        <v/>
      </c>
      <c r="AQ82" s="12" t="str">
        <f t="shared" si="183"/>
        <v/>
      </c>
      <c r="AR82" s="12" t="str">
        <f t="shared" si="183"/>
        <v/>
      </c>
      <c r="AS82" s="12" t="str">
        <f t="shared" si="183"/>
        <v/>
      </c>
      <c r="AT82" s="12" t="str">
        <f t="shared" si="184"/>
        <v/>
      </c>
      <c r="AU82" s="12" t="str">
        <f t="shared" si="184"/>
        <v/>
      </c>
      <c r="AV82" s="12" t="str">
        <f t="shared" si="184"/>
        <v/>
      </c>
      <c r="AW82" s="12" t="str">
        <f t="shared" si="184"/>
        <v/>
      </c>
      <c r="AX82" s="12" t="str">
        <f t="shared" si="184"/>
        <v/>
      </c>
      <c r="AY82" s="12" t="str">
        <f t="shared" si="184"/>
        <v/>
      </c>
      <c r="AZ82" s="12" t="str">
        <f t="shared" si="184"/>
        <v/>
      </c>
      <c r="BA82" s="12" t="str">
        <f t="shared" si="184"/>
        <v/>
      </c>
      <c r="BB82" s="12" t="str">
        <f t="shared" si="184"/>
        <v/>
      </c>
      <c r="BC82" s="12" t="str">
        <f t="shared" si="184"/>
        <v/>
      </c>
      <c r="BD82" s="12" t="str">
        <f t="shared" si="185"/>
        <v/>
      </c>
      <c r="BE82" s="12" t="str">
        <f t="shared" si="185"/>
        <v/>
      </c>
      <c r="BF82" s="12" t="str">
        <f t="shared" si="185"/>
        <v/>
      </c>
      <c r="BG82" s="12" t="str">
        <f t="shared" si="185"/>
        <v/>
      </c>
      <c r="BH82" s="12" t="str">
        <f t="shared" si="185"/>
        <v/>
      </c>
      <c r="BI82" s="12" t="str">
        <f t="shared" si="185"/>
        <v/>
      </c>
      <c r="BJ82" s="12" t="str">
        <f t="shared" si="185"/>
        <v/>
      </c>
      <c r="BK82" s="12" t="str">
        <f t="shared" si="185"/>
        <v/>
      </c>
      <c r="BL82" s="12" t="str">
        <f t="shared" si="185"/>
        <v/>
      </c>
      <c r="BM82" s="12" t="str">
        <f t="shared" si="185"/>
        <v/>
      </c>
      <c r="BN82" s="12" t="str">
        <f t="shared" si="186"/>
        <v/>
      </c>
      <c r="BO82" s="12" t="str">
        <f t="shared" si="186"/>
        <v/>
      </c>
      <c r="BP82" s="12" t="str">
        <f t="shared" si="186"/>
        <v/>
      </c>
      <c r="BQ82" s="12" t="str">
        <f t="shared" si="186"/>
        <v/>
      </c>
      <c r="BR82" s="12" t="str">
        <f t="shared" si="186"/>
        <v/>
      </c>
      <c r="BS82" s="12" t="str">
        <f t="shared" si="186"/>
        <v/>
      </c>
      <c r="BT82" s="12" t="str">
        <f t="shared" si="186"/>
        <v/>
      </c>
      <c r="BU82" s="12" t="str">
        <f t="shared" si="186"/>
        <v/>
      </c>
      <c r="BV82" s="12" t="str">
        <f t="shared" si="186"/>
        <v/>
      </c>
      <c r="BW82" s="12" t="str">
        <f t="shared" si="186"/>
        <v/>
      </c>
      <c r="BX82" s="12" t="str">
        <f t="shared" si="187"/>
        <v/>
      </c>
      <c r="BY82" s="12" t="str">
        <f t="shared" si="187"/>
        <v/>
      </c>
      <c r="BZ82" s="12" t="str">
        <f t="shared" si="187"/>
        <v/>
      </c>
      <c r="CA82" s="12" t="str">
        <f t="shared" si="187"/>
        <v/>
      </c>
      <c r="CB82" s="12" t="str">
        <f t="shared" si="187"/>
        <v/>
      </c>
      <c r="CC82" s="12" t="str">
        <f t="shared" si="187"/>
        <v/>
      </c>
      <c r="CD82" s="12" t="str">
        <f t="shared" si="187"/>
        <v/>
      </c>
      <c r="CE82" s="12" t="str">
        <f t="shared" si="187"/>
        <v/>
      </c>
      <c r="CF82" s="12" t="str">
        <f t="shared" si="187"/>
        <v/>
      </c>
      <c r="CG82" s="12" t="str">
        <f t="shared" si="187"/>
        <v/>
      </c>
      <c r="CH82" s="12" t="str">
        <f t="shared" si="188"/>
        <v/>
      </c>
      <c r="CI82" s="12" t="str">
        <f t="shared" si="188"/>
        <v/>
      </c>
      <c r="CJ82" s="12" t="str">
        <f t="shared" si="188"/>
        <v/>
      </c>
      <c r="CK82" s="12" t="str">
        <f t="shared" si="188"/>
        <v/>
      </c>
      <c r="CL82" s="12" t="str">
        <f t="shared" si="188"/>
        <v/>
      </c>
      <c r="CM82" s="12" t="str">
        <f t="shared" si="188"/>
        <v/>
      </c>
      <c r="CN82" s="12" t="str">
        <f t="shared" si="188"/>
        <v/>
      </c>
      <c r="CO82" s="12" t="str">
        <f t="shared" si="188"/>
        <v/>
      </c>
      <c r="CP82" s="12" t="str">
        <f t="shared" si="188"/>
        <v/>
      </c>
      <c r="CQ82" s="12" t="str">
        <f t="shared" si="188"/>
        <v/>
      </c>
      <c r="CR82" s="12" t="str">
        <f t="shared" si="189"/>
        <v/>
      </c>
      <c r="CS82" s="12" t="str">
        <f t="shared" si="189"/>
        <v/>
      </c>
      <c r="CT82" s="12" t="str">
        <f t="shared" si="189"/>
        <v/>
      </c>
      <c r="CU82" s="12" t="str">
        <f t="shared" si="189"/>
        <v/>
      </c>
      <c r="CV82" s="12" t="str">
        <f t="shared" si="189"/>
        <v/>
      </c>
      <c r="CW82" s="12" t="str">
        <f t="shared" si="189"/>
        <v/>
      </c>
      <c r="CX82" s="12" t="str">
        <f t="shared" si="189"/>
        <v/>
      </c>
      <c r="CY82" s="12" t="str">
        <f t="shared" si="189"/>
        <v/>
      </c>
      <c r="CZ82" s="12" t="str">
        <f t="shared" si="189"/>
        <v/>
      </c>
      <c r="DA82" s="12" t="str">
        <f t="shared" si="189"/>
        <v/>
      </c>
      <c r="DB82" s="12" t="str">
        <f t="shared" si="189"/>
        <v/>
      </c>
      <c r="DC82" s="12" t="str">
        <f t="shared" si="189"/>
        <v/>
      </c>
      <c r="DD82" s="12" t="str">
        <f t="shared" si="189"/>
        <v/>
      </c>
      <c r="DE82" s="12" t="str">
        <f t="shared" si="189"/>
        <v/>
      </c>
      <c r="DF82" s="12" t="str">
        <f t="shared" si="189"/>
        <v/>
      </c>
      <c r="DG82" s="12" t="str">
        <f t="shared" si="190"/>
        <v/>
      </c>
      <c r="DH82" s="12" t="str">
        <f t="shared" si="190"/>
        <v/>
      </c>
      <c r="DI82" s="12" t="str">
        <f t="shared" si="190"/>
        <v/>
      </c>
      <c r="DJ82" s="12" t="str">
        <f t="shared" si="190"/>
        <v/>
      </c>
      <c r="DK82" s="12" t="str">
        <f t="shared" si="190"/>
        <v/>
      </c>
      <c r="DL82" s="12" t="str">
        <f t="shared" si="190"/>
        <v/>
      </c>
      <c r="DM82" s="12" t="str">
        <f t="shared" si="190"/>
        <v/>
      </c>
      <c r="DN82" s="12" t="str">
        <f t="shared" si="190"/>
        <v/>
      </c>
      <c r="DO82" s="12" t="str">
        <f t="shared" si="190"/>
        <v/>
      </c>
      <c r="DP82" s="12" t="str">
        <f t="shared" si="190"/>
        <v/>
      </c>
      <c r="DQ82" s="12" t="str">
        <f t="shared" si="190"/>
        <v/>
      </c>
      <c r="DR82" s="12" t="str">
        <f t="shared" si="190"/>
        <v/>
      </c>
      <c r="DS82" s="12" t="str">
        <f t="shared" si="190"/>
        <v/>
      </c>
      <c r="DT82" s="12" t="str">
        <f t="shared" si="190"/>
        <v/>
      </c>
      <c r="DU82" s="12" t="str">
        <f t="shared" si="190"/>
        <v/>
      </c>
      <c r="DV82" s="12" t="str">
        <f t="shared" si="190"/>
        <v/>
      </c>
      <c r="DW82" s="12" t="str">
        <f t="shared" si="190"/>
        <v/>
      </c>
      <c r="DX82" s="12" t="str">
        <f t="shared" si="190"/>
        <v/>
      </c>
      <c r="DY82" s="12" t="str">
        <f t="shared" si="190"/>
        <v/>
      </c>
      <c r="DZ82" s="12" t="str">
        <f t="shared" si="190"/>
        <v/>
      </c>
      <c r="EA82" s="12" t="str">
        <f t="shared" si="190"/>
        <v/>
      </c>
      <c r="EB82" s="12" t="str">
        <f t="shared" si="190"/>
        <v/>
      </c>
      <c r="EC82" s="12" t="str">
        <f t="shared" si="190"/>
        <v/>
      </c>
      <c r="ED82" s="12" t="str">
        <f t="shared" si="190"/>
        <v/>
      </c>
      <c r="EE82" s="12" t="str">
        <f t="shared" si="190"/>
        <v/>
      </c>
      <c r="EF82" s="12" t="str">
        <f t="shared" si="190"/>
        <v/>
      </c>
      <c r="EG82" s="12" t="str">
        <f t="shared" si="190"/>
        <v/>
      </c>
      <c r="EH82" s="12" t="str">
        <f t="shared" si="190"/>
        <v/>
      </c>
      <c r="EI82" s="12" t="str">
        <f t="shared" si="190"/>
        <v/>
      </c>
      <c r="EJ82" s="12" t="str">
        <f t="shared" si="191"/>
        <v/>
      </c>
      <c r="EK82" s="12" t="str">
        <f t="shared" si="191"/>
        <v/>
      </c>
      <c r="EL82" s="12" t="str">
        <f t="shared" si="191"/>
        <v/>
      </c>
      <c r="EM82" s="12" t="str">
        <f t="shared" si="191"/>
        <v/>
      </c>
      <c r="EN82" s="12" t="str">
        <f t="shared" si="191"/>
        <v/>
      </c>
      <c r="EO82" s="12" t="str">
        <f t="shared" si="191"/>
        <v/>
      </c>
      <c r="EP82" s="12" t="str">
        <f t="shared" si="191"/>
        <v/>
      </c>
      <c r="EQ82" s="12" t="str">
        <f t="shared" si="191"/>
        <v/>
      </c>
      <c r="ER82" s="12" t="str">
        <f t="shared" si="191"/>
        <v/>
      </c>
      <c r="ES82" s="12" t="str">
        <f t="shared" si="191"/>
        <v/>
      </c>
      <c r="ET82" s="12" t="str">
        <f t="shared" si="191"/>
        <v/>
      </c>
      <c r="EU82" s="12" t="str">
        <f t="shared" si="191"/>
        <v/>
      </c>
    </row>
    <row r="83" spans="1:151" ht="18" customHeight="1" x14ac:dyDescent="0.2">
      <c r="A83" s="7" t="e">
        <f t="shared" si="149"/>
        <v>#REF!</v>
      </c>
      <c r="B83" s="141" t="e">
        <f>'U13-U17-U20 Champs Timescale'!#REF!</f>
        <v>#REF!</v>
      </c>
      <c r="C83" s="142" t="e">
        <f>'U13-U17-U20 Champs Timescale'!#REF!</f>
        <v>#REF!</v>
      </c>
      <c r="D83" s="151" t="e">
        <f>'U13-U17-U20 Champs Timescale'!#REF!</f>
        <v>#REF!</v>
      </c>
      <c r="E83" s="144" t="e">
        <f>'U13-U17-U20 Champs Timescale'!#REF!</f>
        <v>#REF!</v>
      </c>
      <c r="F83" s="145" t="e">
        <f>'U13-U17-U20 Champs Timescale'!#REF!</f>
        <v>#REF!</v>
      </c>
      <c r="G83" s="196" t="e">
        <f>'U13-U17-U20 Champs Timescale'!#REF!</f>
        <v>#REF!</v>
      </c>
      <c r="H83" s="232" t="e">
        <f>'U13-U17-U20 Champs Timescale'!#REF!</f>
        <v>#REF!</v>
      </c>
      <c r="I83" s="232" t="e">
        <f>'U13-U17-U20 Champs Timescale'!#REF!</f>
        <v>#REF!</v>
      </c>
      <c r="J83" s="233" t="e">
        <f>'U13-U17-U20 Champs Timescale'!#REF!</f>
        <v>#REF!</v>
      </c>
      <c r="K83" s="147" t="e">
        <f>'U13-U17-U20 Champs Timescale'!#REF!</f>
        <v>#REF!</v>
      </c>
      <c r="L83" s="152" t="e">
        <f>'U13-U17-U20 Champs Timescale'!#REF!</f>
        <v>#REF!</v>
      </c>
      <c r="M83" s="149">
        <v>8</v>
      </c>
      <c r="N83" s="146" t="e">
        <f>SUM(L83*$N$109)</f>
        <v>#REF!</v>
      </c>
      <c r="O83" s="146"/>
      <c r="Q83" s="183" t="e">
        <f t="shared" si="133"/>
        <v>#REF!</v>
      </c>
      <c r="R83" s="108" t="str">
        <f t="shared" si="176"/>
        <v>U17M Pole Vault</v>
      </c>
      <c r="S83" s="24">
        <v>1</v>
      </c>
      <c r="T83" s="98" t="s">
        <v>84</v>
      </c>
      <c r="U83" s="82">
        <f t="shared" si="177"/>
        <v>1.7361111111111112E-2</v>
      </c>
      <c r="V83" s="64">
        <f t="shared" si="178"/>
        <v>0.5</v>
      </c>
      <c r="W83" s="63">
        <f t="shared" si="179"/>
        <v>0.57638888888888884</v>
      </c>
      <c r="X83" s="11">
        <f t="shared" si="180"/>
        <v>1</v>
      </c>
      <c r="Y83" s="42">
        <f t="shared" si="181"/>
        <v>6</v>
      </c>
      <c r="Z83" s="26" t="str">
        <f t="shared" si="182"/>
        <v/>
      </c>
      <c r="AA83" s="12" t="str">
        <f t="shared" si="182"/>
        <v/>
      </c>
      <c r="AB83" s="12" t="str">
        <f t="shared" si="182"/>
        <v/>
      </c>
      <c r="AC83" s="12" t="str">
        <f t="shared" si="182"/>
        <v/>
      </c>
      <c r="AD83" s="12" t="str">
        <f t="shared" si="182"/>
        <v/>
      </c>
      <c r="AE83" s="12" t="str">
        <f t="shared" si="182"/>
        <v/>
      </c>
      <c r="AF83" s="12" t="str">
        <f t="shared" si="182"/>
        <v/>
      </c>
      <c r="AG83" s="12" t="str">
        <f t="shared" si="182"/>
        <v/>
      </c>
      <c r="AH83" s="12" t="str">
        <f t="shared" si="182"/>
        <v/>
      </c>
      <c r="AI83" s="12">
        <f t="shared" si="182"/>
        <v>1</v>
      </c>
      <c r="AJ83" s="12">
        <f t="shared" si="183"/>
        <v>1</v>
      </c>
      <c r="AK83" s="12">
        <f t="shared" si="183"/>
        <v>1</v>
      </c>
      <c r="AL83" s="12">
        <f t="shared" si="183"/>
        <v>1</v>
      </c>
      <c r="AM83" s="12">
        <f t="shared" si="183"/>
        <v>1</v>
      </c>
      <c r="AN83" s="12">
        <f t="shared" si="183"/>
        <v>1</v>
      </c>
      <c r="AO83" s="12">
        <f t="shared" si="183"/>
        <v>1</v>
      </c>
      <c r="AP83" s="12">
        <f t="shared" si="183"/>
        <v>1</v>
      </c>
      <c r="AQ83" s="12">
        <f t="shared" si="183"/>
        <v>1</v>
      </c>
      <c r="AR83" s="12">
        <f t="shared" si="183"/>
        <v>1</v>
      </c>
      <c r="AS83" s="12">
        <f t="shared" si="183"/>
        <v>1</v>
      </c>
      <c r="AT83" s="12">
        <f t="shared" si="184"/>
        <v>1</v>
      </c>
      <c r="AU83" s="12">
        <f t="shared" si="184"/>
        <v>1</v>
      </c>
      <c r="AV83" s="12">
        <f t="shared" si="184"/>
        <v>1</v>
      </c>
      <c r="AW83" s="12">
        <f t="shared" si="184"/>
        <v>1</v>
      </c>
      <c r="AX83" s="12">
        <f t="shared" si="184"/>
        <v>1</v>
      </c>
      <c r="AY83" s="12">
        <f t="shared" si="184"/>
        <v>1</v>
      </c>
      <c r="AZ83" s="12">
        <f t="shared" si="184"/>
        <v>1</v>
      </c>
      <c r="BA83" s="12">
        <f t="shared" si="184"/>
        <v>1</v>
      </c>
      <c r="BB83" s="12">
        <f t="shared" si="184"/>
        <v>1</v>
      </c>
      <c r="BC83" s="12">
        <f t="shared" si="184"/>
        <v>1</v>
      </c>
      <c r="BD83" s="12">
        <f t="shared" si="185"/>
        <v>1</v>
      </c>
      <c r="BE83" s="12">
        <f t="shared" si="185"/>
        <v>1</v>
      </c>
      <c r="BF83" s="12" t="str">
        <f t="shared" si="185"/>
        <v/>
      </c>
      <c r="BG83" s="12" t="str">
        <f t="shared" si="185"/>
        <v/>
      </c>
      <c r="BH83" s="12" t="str">
        <f t="shared" si="185"/>
        <v/>
      </c>
      <c r="BI83" s="12" t="str">
        <f t="shared" si="185"/>
        <v/>
      </c>
      <c r="BJ83" s="12" t="str">
        <f t="shared" si="185"/>
        <v/>
      </c>
      <c r="BK83" s="12" t="str">
        <f t="shared" si="185"/>
        <v/>
      </c>
      <c r="BL83" s="12" t="str">
        <f t="shared" si="185"/>
        <v/>
      </c>
      <c r="BM83" s="12" t="str">
        <f t="shared" si="185"/>
        <v/>
      </c>
      <c r="BN83" s="12" t="str">
        <f t="shared" si="186"/>
        <v/>
      </c>
      <c r="BO83" s="12" t="str">
        <f t="shared" si="186"/>
        <v/>
      </c>
      <c r="BP83" s="12" t="str">
        <f t="shared" si="186"/>
        <v/>
      </c>
      <c r="BQ83" s="12" t="str">
        <f t="shared" si="186"/>
        <v/>
      </c>
      <c r="BR83" s="12" t="str">
        <f t="shared" si="186"/>
        <v/>
      </c>
      <c r="BS83" s="12" t="str">
        <f t="shared" si="186"/>
        <v/>
      </c>
      <c r="BT83" s="12" t="str">
        <f t="shared" si="186"/>
        <v/>
      </c>
      <c r="BU83" s="12" t="str">
        <f t="shared" si="186"/>
        <v/>
      </c>
      <c r="BV83" s="12" t="str">
        <f t="shared" si="186"/>
        <v/>
      </c>
      <c r="BW83" s="12" t="str">
        <f t="shared" si="186"/>
        <v/>
      </c>
      <c r="BX83" s="12" t="str">
        <f t="shared" si="187"/>
        <v/>
      </c>
      <c r="BY83" s="12" t="str">
        <f t="shared" si="187"/>
        <v/>
      </c>
      <c r="BZ83" s="12" t="str">
        <f t="shared" si="187"/>
        <v/>
      </c>
      <c r="CA83" s="12" t="str">
        <f t="shared" si="187"/>
        <v/>
      </c>
      <c r="CB83" s="12" t="str">
        <f t="shared" si="187"/>
        <v/>
      </c>
      <c r="CC83" s="12" t="str">
        <f t="shared" si="187"/>
        <v/>
      </c>
      <c r="CD83" s="12" t="str">
        <f t="shared" si="187"/>
        <v/>
      </c>
      <c r="CE83" s="12" t="str">
        <f t="shared" si="187"/>
        <v/>
      </c>
      <c r="CF83" s="12" t="str">
        <f t="shared" si="187"/>
        <v/>
      </c>
      <c r="CG83" s="12" t="str">
        <f t="shared" si="187"/>
        <v/>
      </c>
      <c r="CH83" s="12" t="str">
        <f t="shared" si="188"/>
        <v/>
      </c>
      <c r="CI83" s="12" t="str">
        <f t="shared" si="188"/>
        <v/>
      </c>
      <c r="CJ83" s="12" t="str">
        <f t="shared" si="188"/>
        <v/>
      </c>
      <c r="CK83" s="12" t="str">
        <f t="shared" si="188"/>
        <v/>
      </c>
      <c r="CL83" s="12" t="str">
        <f t="shared" si="188"/>
        <v/>
      </c>
      <c r="CM83" s="12" t="str">
        <f t="shared" si="188"/>
        <v/>
      </c>
      <c r="CN83" s="12" t="str">
        <f t="shared" si="188"/>
        <v/>
      </c>
      <c r="CO83" s="12" t="str">
        <f t="shared" si="188"/>
        <v/>
      </c>
      <c r="CP83" s="12" t="str">
        <f t="shared" si="188"/>
        <v/>
      </c>
      <c r="CQ83" s="12" t="str">
        <f t="shared" si="188"/>
        <v/>
      </c>
      <c r="CR83" s="12" t="str">
        <f t="shared" si="189"/>
        <v/>
      </c>
      <c r="CS83" s="12" t="str">
        <f t="shared" si="189"/>
        <v/>
      </c>
      <c r="CT83" s="12" t="str">
        <f t="shared" si="189"/>
        <v/>
      </c>
      <c r="CU83" s="12" t="str">
        <f t="shared" si="189"/>
        <v/>
      </c>
      <c r="CV83" s="12" t="str">
        <f t="shared" si="189"/>
        <v/>
      </c>
      <c r="CW83" s="12" t="str">
        <f t="shared" si="189"/>
        <v/>
      </c>
      <c r="CX83" s="12" t="str">
        <f t="shared" si="189"/>
        <v/>
      </c>
      <c r="CY83" s="12" t="str">
        <f t="shared" si="189"/>
        <v/>
      </c>
      <c r="CZ83" s="12" t="str">
        <f t="shared" si="189"/>
        <v/>
      </c>
      <c r="DA83" s="12" t="str">
        <f t="shared" si="189"/>
        <v/>
      </c>
      <c r="DB83" s="12" t="str">
        <f t="shared" si="189"/>
        <v/>
      </c>
      <c r="DC83" s="12" t="str">
        <f t="shared" si="189"/>
        <v/>
      </c>
      <c r="DD83" s="12" t="str">
        <f t="shared" si="189"/>
        <v/>
      </c>
      <c r="DE83" s="12" t="str">
        <f t="shared" si="189"/>
        <v/>
      </c>
      <c r="DF83" s="12" t="str">
        <f t="shared" si="189"/>
        <v/>
      </c>
      <c r="DG83" s="12" t="str">
        <f t="shared" si="190"/>
        <v/>
      </c>
      <c r="DH83" s="12" t="str">
        <f t="shared" si="190"/>
        <v/>
      </c>
      <c r="DI83" s="12" t="str">
        <f t="shared" si="190"/>
        <v/>
      </c>
      <c r="DJ83" s="12" t="str">
        <f t="shared" si="190"/>
        <v/>
      </c>
      <c r="DK83" s="12" t="str">
        <f t="shared" si="190"/>
        <v/>
      </c>
      <c r="DL83" s="12" t="str">
        <f t="shared" si="190"/>
        <v/>
      </c>
      <c r="DM83" s="12" t="str">
        <f t="shared" si="190"/>
        <v/>
      </c>
      <c r="DN83" s="12" t="str">
        <f t="shared" si="190"/>
        <v/>
      </c>
      <c r="DO83" s="12" t="str">
        <f t="shared" si="190"/>
        <v/>
      </c>
      <c r="DP83" s="12" t="str">
        <f t="shared" si="190"/>
        <v/>
      </c>
      <c r="DQ83" s="12" t="str">
        <f t="shared" si="190"/>
        <v/>
      </c>
      <c r="DR83" s="12" t="str">
        <f t="shared" si="190"/>
        <v/>
      </c>
      <c r="DS83" s="12" t="str">
        <f t="shared" si="190"/>
        <v/>
      </c>
      <c r="DT83" s="12" t="str">
        <f t="shared" si="190"/>
        <v/>
      </c>
      <c r="DU83" s="12" t="str">
        <f t="shared" si="190"/>
        <v/>
      </c>
      <c r="DV83" s="12" t="str">
        <f t="shared" si="190"/>
        <v/>
      </c>
      <c r="DW83" s="12" t="str">
        <f t="shared" si="190"/>
        <v/>
      </c>
      <c r="DX83" s="12" t="str">
        <f t="shared" si="190"/>
        <v/>
      </c>
      <c r="DY83" s="12" t="str">
        <f t="shared" si="190"/>
        <v/>
      </c>
      <c r="DZ83" s="12" t="str">
        <f t="shared" si="190"/>
        <v/>
      </c>
      <c r="EA83" s="12" t="str">
        <f t="shared" si="190"/>
        <v/>
      </c>
      <c r="EB83" s="12" t="str">
        <f t="shared" si="190"/>
        <v/>
      </c>
      <c r="EC83" s="12" t="str">
        <f t="shared" si="190"/>
        <v/>
      </c>
      <c r="ED83" s="12" t="str">
        <f t="shared" si="190"/>
        <v/>
      </c>
      <c r="EE83" s="12" t="str">
        <f t="shared" si="190"/>
        <v/>
      </c>
      <c r="EF83" s="12" t="str">
        <f t="shared" si="190"/>
        <v/>
      </c>
      <c r="EG83" s="12" t="str">
        <f t="shared" si="190"/>
        <v/>
      </c>
      <c r="EH83" s="12" t="str">
        <f t="shared" si="190"/>
        <v/>
      </c>
      <c r="EI83" s="12" t="str">
        <f t="shared" si="190"/>
        <v/>
      </c>
      <c r="EJ83" s="12" t="str">
        <f t="shared" si="191"/>
        <v/>
      </c>
      <c r="EK83" s="12" t="str">
        <f t="shared" si="191"/>
        <v/>
      </c>
      <c r="EL83" s="12" t="str">
        <f t="shared" si="191"/>
        <v/>
      </c>
      <c r="EM83" s="12" t="str">
        <f t="shared" si="191"/>
        <v/>
      </c>
      <c r="EN83" s="12" t="str">
        <f t="shared" si="191"/>
        <v/>
      </c>
      <c r="EO83" s="12" t="str">
        <f t="shared" si="191"/>
        <v/>
      </c>
      <c r="EP83" s="12" t="str">
        <f t="shared" si="191"/>
        <v/>
      </c>
      <c r="EQ83" s="12" t="str">
        <f t="shared" si="191"/>
        <v/>
      </c>
      <c r="ER83" s="12" t="str">
        <f t="shared" si="191"/>
        <v/>
      </c>
      <c r="ES83" s="12" t="str">
        <f t="shared" si="191"/>
        <v/>
      </c>
      <c r="ET83" s="12" t="str">
        <f t="shared" si="191"/>
        <v/>
      </c>
      <c r="EU83" s="12" t="str">
        <f t="shared" si="191"/>
        <v/>
      </c>
    </row>
    <row r="84" spans="1:151" ht="18" customHeight="1" x14ac:dyDescent="0.2">
      <c r="A84" s="7" t="str">
        <f t="shared" si="149"/>
        <v>U20W 400m Final</v>
      </c>
      <c r="B84" s="141" t="str">
        <f>'U13-U17-U20 Champs Timescale'!B69</f>
        <v>T15-2</v>
      </c>
      <c r="C84" s="142">
        <f>'U13-U17-U20 Champs Timescale'!C69</f>
        <v>0</v>
      </c>
      <c r="D84" s="151">
        <f>'U13-U17-U20 Champs Timescale'!D69</f>
        <v>1.3888888888888888E-2</v>
      </c>
      <c r="E84" s="144">
        <f>'U13-U17-U20 Champs Timescale'!E69</f>
        <v>0.63368055555555525</v>
      </c>
      <c r="F84" s="145">
        <f>'U13-U17-U20 Champs Timescale'!F69</f>
        <v>0.64409722222222188</v>
      </c>
      <c r="G84" s="196">
        <f>'U13-U17-U20 Champs Timescale'!G69</f>
        <v>0.64756944444444409</v>
      </c>
      <c r="H84" s="232" t="str">
        <f>'U13-U17-U20 Champs Timescale'!K69</f>
        <v>400m</v>
      </c>
      <c r="I84" s="232" t="str">
        <f>'U13-U17-U20 Champs Timescale'!L69</f>
        <v>Final</v>
      </c>
      <c r="J84" s="233" t="str">
        <f>'U13-U17-U20 Champs Timescale'!H69</f>
        <v>U20W</v>
      </c>
      <c r="K84" s="147">
        <f>'U13-U17-U20 Champs Timescale'!I69</f>
        <v>4</v>
      </c>
      <c r="L84" s="152" t="str">
        <f>'U13-U17-U20 Champs Timescale'!J69</f>
        <v>1</v>
      </c>
      <c r="M84" s="149">
        <v>8</v>
      </c>
      <c r="N84" s="146">
        <f t="shared" ref="N84:N89" si="192">SUM(L84*$N$107)</f>
        <v>3.472222222222222E-3</v>
      </c>
      <c r="O84" s="146"/>
      <c r="Q84" s="183">
        <f t="shared" si="133"/>
        <v>0.6510416666666663</v>
      </c>
      <c r="R84" s="108" t="str">
        <f t="shared" si="176"/>
        <v>U17M Triple Jump</v>
      </c>
      <c r="S84" s="24">
        <v>1</v>
      </c>
      <c r="T84" s="99" t="s">
        <v>86</v>
      </c>
      <c r="U84" s="82" t="str">
        <f t="shared" si="177"/>
        <v/>
      </c>
      <c r="V84" s="64" t="str">
        <f t="shared" si="178"/>
        <v/>
      </c>
      <c r="W84" s="63" t="str">
        <f t="shared" si="179"/>
        <v/>
      </c>
      <c r="X84" s="11" t="str">
        <f t="shared" si="180"/>
        <v/>
      </c>
      <c r="Y84" s="42" t="str">
        <f t="shared" si="181"/>
        <v/>
      </c>
      <c r="Z84" s="26" t="str">
        <f t="shared" si="182"/>
        <v/>
      </c>
      <c r="AA84" s="12" t="str">
        <f t="shared" si="182"/>
        <v/>
      </c>
      <c r="AB84" s="12" t="str">
        <f t="shared" si="182"/>
        <v/>
      </c>
      <c r="AC84" s="12" t="str">
        <f t="shared" si="182"/>
        <v/>
      </c>
      <c r="AD84" s="12" t="str">
        <f t="shared" si="182"/>
        <v/>
      </c>
      <c r="AE84" s="12" t="str">
        <f t="shared" si="182"/>
        <v/>
      </c>
      <c r="AF84" s="12" t="str">
        <f t="shared" si="182"/>
        <v/>
      </c>
      <c r="AG84" s="12" t="str">
        <f t="shared" si="182"/>
        <v/>
      </c>
      <c r="AH84" s="12" t="str">
        <f t="shared" si="182"/>
        <v/>
      </c>
      <c r="AI84" s="12" t="str">
        <f t="shared" si="182"/>
        <v/>
      </c>
      <c r="AJ84" s="12" t="str">
        <f t="shared" si="183"/>
        <v/>
      </c>
      <c r="AK84" s="12" t="str">
        <f t="shared" si="183"/>
        <v/>
      </c>
      <c r="AL84" s="12" t="str">
        <f t="shared" si="183"/>
        <v/>
      </c>
      <c r="AM84" s="12" t="str">
        <f t="shared" si="183"/>
        <v/>
      </c>
      <c r="AN84" s="12" t="str">
        <f t="shared" si="183"/>
        <v/>
      </c>
      <c r="AO84" s="12" t="str">
        <f t="shared" si="183"/>
        <v/>
      </c>
      <c r="AP84" s="12" t="str">
        <f t="shared" si="183"/>
        <v/>
      </c>
      <c r="AQ84" s="12" t="str">
        <f t="shared" si="183"/>
        <v/>
      </c>
      <c r="AR84" s="12" t="str">
        <f t="shared" si="183"/>
        <v/>
      </c>
      <c r="AS84" s="12" t="str">
        <f t="shared" si="183"/>
        <v/>
      </c>
      <c r="AT84" s="12" t="str">
        <f t="shared" si="184"/>
        <v/>
      </c>
      <c r="AU84" s="12" t="str">
        <f t="shared" si="184"/>
        <v/>
      </c>
      <c r="AV84" s="12" t="str">
        <f t="shared" si="184"/>
        <v/>
      </c>
      <c r="AW84" s="12" t="str">
        <f t="shared" si="184"/>
        <v/>
      </c>
      <c r="AX84" s="12" t="str">
        <f t="shared" si="184"/>
        <v/>
      </c>
      <c r="AY84" s="12" t="str">
        <f t="shared" si="184"/>
        <v/>
      </c>
      <c r="AZ84" s="12" t="str">
        <f t="shared" si="184"/>
        <v/>
      </c>
      <c r="BA84" s="12" t="str">
        <f t="shared" si="184"/>
        <v/>
      </c>
      <c r="BB84" s="12" t="str">
        <f t="shared" si="184"/>
        <v/>
      </c>
      <c r="BC84" s="12" t="str">
        <f t="shared" si="184"/>
        <v/>
      </c>
      <c r="BD84" s="12" t="str">
        <f t="shared" si="185"/>
        <v/>
      </c>
      <c r="BE84" s="12" t="str">
        <f t="shared" si="185"/>
        <v/>
      </c>
      <c r="BF84" s="12" t="str">
        <f t="shared" si="185"/>
        <v/>
      </c>
      <c r="BG84" s="12" t="str">
        <f t="shared" si="185"/>
        <v/>
      </c>
      <c r="BH84" s="12" t="str">
        <f t="shared" si="185"/>
        <v/>
      </c>
      <c r="BI84" s="12" t="str">
        <f t="shared" si="185"/>
        <v/>
      </c>
      <c r="BJ84" s="12" t="str">
        <f t="shared" si="185"/>
        <v/>
      </c>
      <c r="BK84" s="12" t="str">
        <f t="shared" si="185"/>
        <v/>
      </c>
      <c r="BL84" s="12" t="str">
        <f t="shared" si="185"/>
        <v/>
      </c>
      <c r="BM84" s="12" t="str">
        <f t="shared" si="185"/>
        <v/>
      </c>
      <c r="BN84" s="12" t="str">
        <f t="shared" si="186"/>
        <v/>
      </c>
      <c r="BO84" s="12" t="str">
        <f t="shared" si="186"/>
        <v/>
      </c>
      <c r="BP84" s="12" t="str">
        <f t="shared" si="186"/>
        <v/>
      </c>
      <c r="BQ84" s="12" t="str">
        <f t="shared" si="186"/>
        <v/>
      </c>
      <c r="BR84" s="12" t="str">
        <f t="shared" si="186"/>
        <v/>
      </c>
      <c r="BS84" s="12" t="str">
        <f t="shared" si="186"/>
        <v/>
      </c>
      <c r="BT84" s="12" t="str">
        <f t="shared" si="186"/>
        <v/>
      </c>
      <c r="BU84" s="12" t="str">
        <f t="shared" si="186"/>
        <v/>
      </c>
      <c r="BV84" s="12" t="str">
        <f t="shared" si="186"/>
        <v/>
      </c>
      <c r="BW84" s="12" t="str">
        <f t="shared" si="186"/>
        <v/>
      </c>
      <c r="BX84" s="12" t="str">
        <f t="shared" si="187"/>
        <v/>
      </c>
      <c r="BY84" s="12" t="str">
        <f t="shared" si="187"/>
        <v/>
      </c>
      <c r="BZ84" s="12" t="str">
        <f t="shared" si="187"/>
        <v/>
      </c>
      <c r="CA84" s="12" t="str">
        <f t="shared" si="187"/>
        <v/>
      </c>
      <c r="CB84" s="12" t="str">
        <f t="shared" si="187"/>
        <v/>
      </c>
      <c r="CC84" s="12" t="str">
        <f t="shared" si="187"/>
        <v/>
      </c>
      <c r="CD84" s="12" t="str">
        <f t="shared" si="187"/>
        <v/>
      </c>
      <c r="CE84" s="12" t="str">
        <f t="shared" si="187"/>
        <v/>
      </c>
      <c r="CF84" s="12" t="str">
        <f t="shared" si="187"/>
        <v/>
      </c>
      <c r="CG84" s="12" t="str">
        <f t="shared" si="187"/>
        <v/>
      </c>
      <c r="CH84" s="12" t="str">
        <f t="shared" si="188"/>
        <v/>
      </c>
      <c r="CI84" s="12" t="str">
        <f t="shared" si="188"/>
        <v/>
      </c>
      <c r="CJ84" s="12" t="str">
        <f t="shared" si="188"/>
        <v/>
      </c>
      <c r="CK84" s="12" t="str">
        <f t="shared" si="188"/>
        <v/>
      </c>
      <c r="CL84" s="12" t="str">
        <f t="shared" si="188"/>
        <v/>
      </c>
      <c r="CM84" s="12" t="str">
        <f t="shared" si="188"/>
        <v/>
      </c>
      <c r="CN84" s="12" t="str">
        <f t="shared" si="188"/>
        <v/>
      </c>
      <c r="CO84" s="12" t="str">
        <f t="shared" si="188"/>
        <v/>
      </c>
      <c r="CP84" s="12" t="str">
        <f t="shared" si="188"/>
        <v/>
      </c>
      <c r="CQ84" s="12" t="str">
        <f t="shared" si="188"/>
        <v/>
      </c>
      <c r="CR84" s="12" t="str">
        <f t="shared" si="189"/>
        <v/>
      </c>
      <c r="CS84" s="12" t="str">
        <f t="shared" si="189"/>
        <v/>
      </c>
      <c r="CT84" s="12" t="str">
        <f t="shared" si="189"/>
        <v/>
      </c>
      <c r="CU84" s="12" t="str">
        <f t="shared" si="189"/>
        <v/>
      </c>
      <c r="CV84" s="12" t="str">
        <f t="shared" si="189"/>
        <v/>
      </c>
      <c r="CW84" s="12" t="str">
        <f t="shared" si="189"/>
        <v/>
      </c>
      <c r="CX84" s="12" t="str">
        <f t="shared" si="189"/>
        <v/>
      </c>
      <c r="CY84" s="12" t="str">
        <f t="shared" si="189"/>
        <v/>
      </c>
      <c r="CZ84" s="12" t="str">
        <f t="shared" si="189"/>
        <v/>
      </c>
      <c r="DA84" s="12" t="str">
        <f t="shared" si="189"/>
        <v/>
      </c>
      <c r="DB84" s="12" t="str">
        <f t="shared" si="189"/>
        <v/>
      </c>
      <c r="DC84" s="12" t="str">
        <f t="shared" si="189"/>
        <v/>
      </c>
      <c r="DD84" s="12" t="str">
        <f t="shared" si="189"/>
        <v/>
      </c>
      <c r="DE84" s="12" t="str">
        <f t="shared" si="189"/>
        <v/>
      </c>
      <c r="DF84" s="12" t="str">
        <f t="shared" si="189"/>
        <v/>
      </c>
      <c r="DG84" s="12" t="str">
        <f t="shared" si="190"/>
        <v/>
      </c>
      <c r="DH84" s="12" t="str">
        <f t="shared" si="190"/>
        <v/>
      </c>
      <c r="DI84" s="12" t="str">
        <f t="shared" si="190"/>
        <v/>
      </c>
      <c r="DJ84" s="12" t="str">
        <f t="shared" si="190"/>
        <v/>
      </c>
      <c r="DK84" s="12" t="str">
        <f t="shared" si="190"/>
        <v/>
      </c>
      <c r="DL84" s="12" t="str">
        <f t="shared" si="190"/>
        <v/>
      </c>
      <c r="DM84" s="12" t="str">
        <f t="shared" si="190"/>
        <v/>
      </c>
      <c r="DN84" s="12" t="str">
        <f t="shared" si="190"/>
        <v/>
      </c>
      <c r="DO84" s="12" t="str">
        <f t="shared" si="190"/>
        <v/>
      </c>
      <c r="DP84" s="12" t="str">
        <f t="shared" si="190"/>
        <v/>
      </c>
      <c r="DQ84" s="12" t="str">
        <f t="shared" si="190"/>
        <v/>
      </c>
      <c r="DR84" s="12" t="str">
        <f t="shared" si="190"/>
        <v/>
      </c>
      <c r="DS84" s="12" t="str">
        <f t="shared" si="190"/>
        <v/>
      </c>
      <c r="DT84" s="12" t="str">
        <f t="shared" si="190"/>
        <v/>
      </c>
      <c r="DU84" s="12" t="str">
        <f t="shared" si="190"/>
        <v/>
      </c>
      <c r="DV84" s="12" t="str">
        <f t="shared" si="190"/>
        <v/>
      </c>
      <c r="DW84" s="12" t="str">
        <f t="shared" si="190"/>
        <v/>
      </c>
      <c r="DX84" s="12" t="str">
        <f t="shared" si="190"/>
        <v/>
      </c>
      <c r="DY84" s="12" t="str">
        <f t="shared" si="190"/>
        <v/>
      </c>
      <c r="DZ84" s="12" t="str">
        <f t="shared" si="190"/>
        <v/>
      </c>
      <c r="EA84" s="12" t="str">
        <f t="shared" si="190"/>
        <v/>
      </c>
      <c r="EB84" s="12" t="str">
        <f t="shared" si="190"/>
        <v/>
      </c>
      <c r="EC84" s="12" t="str">
        <f t="shared" si="190"/>
        <v/>
      </c>
      <c r="ED84" s="12" t="str">
        <f t="shared" si="190"/>
        <v/>
      </c>
      <c r="EE84" s="12" t="str">
        <f t="shared" si="190"/>
        <v/>
      </c>
      <c r="EF84" s="12" t="str">
        <f t="shared" si="190"/>
        <v/>
      </c>
      <c r="EG84" s="12" t="str">
        <f t="shared" si="190"/>
        <v/>
      </c>
      <c r="EH84" s="12" t="str">
        <f t="shared" si="190"/>
        <v/>
      </c>
      <c r="EI84" s="12" t="str">
        <f t="shared" si="190"/>
        <v/>
      </c>
      <c r="EJ84" s="12" t="str">
        <f t="shared" si="191"/>
        <v/>
      </c>
      <c r="EK84" s="12" t="str">
        <f t="shared" si="191"/>
        <v/>
      </c>
      <c r="EL84" s="12" t="str">
        <f t="shared" si="191"/>
        <v/>
      </c>
      <c r="EM84" s="12" t="str">
        <f t="shared" si="191"/>
        <v/>
      </c>
      <c r="EN84" s="12" t="str">
        <f t="shared" si="191"/>
        <v/>
      </c>
      <c r="EO84" s="12" t="str">
        <f t="shared" si="191"/>
        <v/>
      </c>
      <c r="EP84" s="12" t="str">
        <f t="shared" si="191"/>
        <v/>
      </c>
      <c r="EQ84" s="12" t="str">
        <f t="shared" si="191"/>
        <v/>
      </c>
      <c r="ER84" s="12" t="str">
        <f t="shared" si="191"/>
        <v/>
      </c>
      <c r="ES84" s="12" t="str">
        <f t="shared" si="191"/>
        <v/>
      </c>
      <c r="ET84" s="12" t="str">
        <f t="shared" si="191"/>
        <v/>
      </c>
      <c r="EU84" s="12" t="str">
        <f t="shared" si="191"/>
        <v/>
      </c>
    </row>
    <row r="85" spans="1:151" ht="18" customHeight="1" x14ac:dyDescent="0.2">
      <c r="A85" s="7" t="str">
        <f t="shared" si="149"/>
        <v>U17M 400m Final</v>
      </c>
      <c r="B85" s="141" t="str">
        <f>'U13-U17-U20 Champs Timescale'!B70</f>
        <v>T16-2</v>
      </c>
      <c r="C85" s="142">
        <f>'U13-U17-U20 Champs Timescale'!C70</f>
        <v>0</v>
      </c>
      <c r="D85" s="151">
        <f>'U13-U17-U20 Champs Timescale'!D70</f>
        <v>1.3888888888888888E-2</v>
      </c>
      <c r="E85" s="144">
        <f>'U13-U17-U20 Champs Timescale'!E70</f>
        <v>0.63715277777777746</v>
      </c>
      <c r="F85" s="145">
        <f>'U13-U17-U20 Champs Timescale'!F70</f>
        <v>0.64756944444444409</v>
      </c>
      <c r="G85" s="196">
        <f>'U13-U17-U20 Champs Timescale'!G70</f>
        <v>0.6510416666666663</v>
      </c>
      <c r="H85" s="232" t="str">
        <f>'U13-U17-U20 Champs Timescale'!K70</f>
        <v>400m</v>
      </c>
      <c r="I85" s="232" t="str">
        <f>'U13-U17-U20 Champs Timescale'!L70</f>
        <v>Final</v>
      </c>
      <c r="J85" s="233" t="str">
        <f>'U13-U17-U20 Champs Timescale'!H70</f>
        <v>U17M</v>
      </c>
      <c r="K85" s="147">
        <f>'U13-U17-U20 Champs Timescale'!I70</f>
        <v>4</v>
      </c>
      <c r="L85" s="152" t="str">
        <f>'U13-U17-U20 Champs Timescale'!J70</f>
        <v>1</v>
      </c>
      <c r="M85" s="149">
        <v>8</v>
      </c>
      <c r="N85" s="146">
        <f t="shared" si="192"/>
        <v>3.472222222222222E-3</v>
      </c>
      <c r="O85" s="146"/>
      <c r="Q85" s="183">
        <f t="shared" si="133"/>
        <v>0.65451388888888851</v>
      </c>
      <c r="R85" s="109" t="str">
        <f t="shared" si="176"/>
        <v>U17M Shot</v>
      </c>
      <c r="S85" s="25">
        <v>1</v>
      </c>
      <c r="T85" s="75" t="s">
        <v>82</v>
      </c>
      <c r="U85" s="83">
        <f t="shared" si="177"/>
        <v>1.7361111111111112E-2</v>
      </c>
      <c r="V85" s="66">
        <f t="shared" si="178"/>
        <v>0.625</v>
      </c>
      <c r="W85" s="65">
        <f t="shared" si="179"/>
        <v>0.68055555555555547</v>
      </c>
      <c r="X85" s="46">
        <f t="shared" si="180"/>
        <v>1</v>
      </c>
      <c r="Y85" s="44">
        <f t="shared" si="181"/>
        <v>5</v>
      </c>
      <c r="Z85" s="50" t="str">
        <f t="shared" si="182"/>
        <v/>
      </c>
      <c r="AA85" s="43" t="str">
        <f t="shared" si="182"/>
        <v/>
      </c>
      <c r="AB85" s="43" t="str">
        <f t="shared" si="182"/>
        <v/>
      </c>
      <c r="AC85" s="43" t="str">
        <f t="shared" si="182"/>
        <v/>
      </c>
      <c r="AD85" s="43" t="str">
        <f t="shared" si="182"/>
        <v/>
      </c>
      <c r="AE85" s="43" t="str">
        <f t="shared" si="182"/>
        <v/>
      </c>
      <c r="AF85" s="43" t="str">
        <f t="shared" si="182"/>
        <v/>
      </c>
      <c r="AG85" s="43" t="str">
        <f t="shared" si="182"/>
        <v/>
      </c>
      <c r="AH85" s="43" t="str">
        <f t="shared" si="182"/>
        <v/>
      </c>
      <c r="AI85" s="43" t="str">
        <f t="shared" si="182"/>
        <v/>
      </c>
      <c r="AJ85" s="43" t="str">
        <f t="shared" si="183"/>
        <v/>
      </c>
      <c r="AK85" s="43" t="str">
        <f t="shared" si="183"/>
        <v/>
      </c>
      <c r="AL85" s="43" t="str">
        <f t="shared" si="183"/>
        <v/>
      </c>
      <c r="AM85" s="43" t="str">
        <f t="shared" si="183"/>
        <v/>
      </c>
      <c r="AN85" s="43" t="str">
        <f t="shared" si="183"/>
        <v/>
      </c>
      <c r="AO85" s="43" t="str">
        <f t="shared" si="183"/>
        <v/>
      </c>
      <c r="AP85" s="43" t="str">
        <f t="shared" si="183"/>
        <v/>
      </c>
      <c r="AQ85" s="43" t="str">
        <f t="shared" si="183"/>
        <v/>
      </c>
      <c r="AR85" s="43" t="str">
        <f t="shared" si="183"/>
        <v/>
      </c>
      <c r="AS85" s="43" t="str">
        <f t="shared" si="183"/>
        <v/>
      </c>
      <c r="AT85" s="43" t="str">
        <f t="shared" si="184"/>
        <v/>
      </c>
      <c r="AU85" s="43" t="str">
        <f t="shared" si="184"/>
        <v/>
      </c>
      <c r="AV85" s="43" t="str">
        <f t="shared" si="184"/>
        <v/>
      </c>
      <c r="AW85" s="43" t="str">
        <f t="shared" si="184"/>
        <v/>
      </c>
      <c r="AX85" s="43" t="str">
        <f t="shared" si="184"/>
        <v/>
      </c>
      <c r="AY85" s="43" t="str">
        <f t="shared" si="184"/>
        <v/>
      </c>
      <c r="AZ85" s="43" t="str">
        <f t="shared" si="184"/>
        <v/>
      </c>
      <c r="BA85" s="43" t="str">
        <f t="shared" si="184"/>
        <v/>
      </c>
      <c r="BB85" s="43" t="str">
        <f t="shared" si="184"/>
        <v/>
      </c>
      <c r="BC85" s="43" t="str">
        <f t="shared" si="184"/>
        <v/>
      </c>
      <c r="BD85" s="43" t="str">
        <f t="shared" si="185"/>
        <v/>
      </c>
      <c r="BE85" s="43" t="str">
        <f t="shared" si="185"/>
        <v/>
      </c>
      <c r="BF85" s="43" t="str">
        <f t="shared" si="185"/>
        <v/>
      </c>
      <c r="BG85" s="43" t="str">
        <f t="shared" si="185"/>
        <v/>
      </c>
      <c r="BH85" s="43" t="str">
        <f t="shared" si="185"/>
        <v/>
      </c>
      <c r="BI85" s="43" t="str">
        <f t="shared" si="185"/>
        <v/>
      </c>
      <c r="BJ85" s="43" t="str">
        <f t="shared" si="185"/>
        <v/>
      </c>
      <c r="BK85" s="43" t="str">
        <f t="shared" si="185"/>
        <v/>
      </c>
      <c r="BL85" s="43" t="str">
        <f t="shared" si="185"/>
        <v/>
      </c>
      <c r="BM85" s="43" t="str">
        <f t="shared" si="185"/>
        <v/>
      </c>
      <c r="BN85" s="43" t="str">
        <f t="shared" si="186"/>
        <v/>
      </c>
      <c r="BO85" s="43" t="str">
        <f t="shared" si="186"/>
        <v/>
      </c>
      <c r="BP85" s="43" t="str">
        <f t="shared" si="186"/>
        <v/>
      </c>
      <c r="BQ85" s="43" t="str">
        <f t="shared" si="186"/>
        <v/>
      </c>
      <c r="BR85" s="43" t="str">
        <f t="shared" si="186"/>
        <v/>
      </c>
      <c r="BS85" s="43" t="str">
        <f t="shared" si="186"/>
        <v/>
      </c>
      <c r="BT85" s="43">
        <f t="shared" si="186"/>
        <v>1</v>
      </c>
      <c r="BU85" s="43">
        <f t="shared" si="186"/>
        <v>1</v>
      </c>
      <c r="BV85" s="43">
        <f t="shared" si="186"/>
        <v>1</v>
      </c>
      <c r="BW85" s="43">
        <f t="shared" si="186"/>
        <v>1</v>
      </c>
      <c r="BX85" s="43">
        <f t="shared" si="187"/>
        <v>1</v>
      </c>
      <c r="BY85" s="43">
        <f t="shared" si="187"/>
        <v>1</v>
      </c>
      <c r="BZ85" s="43">
        <f t="shared" si="187"/>
        <v>1</v>
      </c>
      <c r="CA85" s="43">
        <f t="shared" si="187"/>
        <v>1</v>
      </c>
      <c r="CB85" s="43">
        <f t="shared" si="187"/>
        <v>1</v>
      </c>
      <c r="CC85" s="43">
        <f t="shared" si="187"/>
        <v>1</v>
      </c>
      <c r="CD85" s="43">
        <f t="shared" si="187"/>
        <v>1</v>
      </c>
      <c r="CE85" s="43">
        <f t="shared" si="187"/>
        <v>1</v>
      </c>
      <c r="CF85" s="43">
        <f t="shared" si="187"/>
        <v>1</v>
      </c>
      <c r="CG85" s="43">
        <f t="shared" si="187"/>
        <v>1</v>
      </c>
      <c r="CH85" s="43">
        <f t="shared" si="188"/>
        <v>1</v>
      </c>
      <c r="CI85" s="43">
        <f t="shared" si="188"/>
        <v>1</v>
      </c>
      <c r="CJ85" s="43" t="str">
        <f t="shared" si="188"/>
        <v/>
      </c>
      <c r="CK85" s="43" t="str">
        <f t="shared" si="188"/>
        <v/>
      </c>
      <c r="CL85" s="43" t="str">
        <f t="shared" si="188"/>
        <v/>
      </c>
      <c r="CM85" s="43" t="str">
        <f t="shared" si="188"/>
        <v/>
      </c>
      <c r="CN85" s="43" t="str">
        <f t="shared" si="188"/>
        <v/>
      </c>
      <c r="CO85" s="43" t="str">
        <f t="shared" si="188"/>
        <v/>
      </c>
      <c r="CP85" s="43" t="str">
        <f t="shared" si="188"/>
        <v/>
      </c>
      <c r="CQ85" s="43" t="str">
        <f t="shared" si="188"/>
        <v/>
      </c>
      <c r="CR85" s="43" t="str">
        <f t="shared" si="189"/>
        <v/>
      </c>
      <c r="CS85" s="43" t="str">
        <f t="shared" si="189"/>
        <v/>
      </c>
      <c r="CT85" s="43" t="str">
        <f t="shared" si="189"/>
        <v/>
      </c>
      <c r="CU85" s="43" t="str">
        <f t="shared" si="189"/>
        <v/>
      </c>
      <c r="CV85" s="43" t="str">
        <f t="shared" si="189"/>
        <v/>
      </c>
      <c r="CW85" s="43" t="str">
        <f t="shared" si="189"/>
        <v/>
      </c>
      <c r="CX85" s="43" t="str">
        <f t="shared" si="189"/>
        <v/>
      </c>
      <c r="CY85" s="43" t="str">
        <f t="shared" si="189"/>
        <v/>
      </c>
      <c r="CZ85" s="43" t="str">
        <f t="shared" si="189"/>
        <v/>
      </c>
      <c r="DA85" s="43" t="str">
        <f t="shared" si="189"/>
        <v/>
      </c>
      <c r="DB85" s="43" t="str">
        <f t="shared" si="189"/>
        <v/>
      </c>
      <c r="DC85" s="43" t="str">
        <f t="shared" si="189"/>
        <v/>
      </c>
      <c r="DD85" s="43" t="str">
        <f t="shared" si="189"/>
        <v/>
      </c>
      <c r="DE85" s="43" t="str">
        <f t="shared" si="189"/>
        <v/>
      </c>
      <c r="DF85" s="43" t="str">
        <f t="shared" si="189"/>
        <v/>
      </c>
      <c r="DG85" s="43" t="str">
        <f t="shared" si="190"/>
        <v/>
      </c>
      <c r="DH85" s="43" t="str">
        <f t="shared" si="190"/>
        <v/>
      </c>
      <c r="DI85" s="43" t="str">
        <f t="shared" si="190"/>
        <v/>
      </c>
      <c r="DJ85" s="43" t="str">
        <f t="shared" si="190"/>
        <v/>
      </c>
      <c r="DK85" s="43" t="str">
        <f t="shared" si="190"/>
        <v/>
      </c>
      <c r="DL85" s="43" t="str">
        <f t="shared" si="190"/>
        <v/>
      </c>
      <c r="DM85" s="43" t="str">
        <f t="shared" si="190"/>
        <v/>
      </c>
      <c r="DN85" s="43" t="str">
        <f t="shared" si="190"/>
        <v/>
      </c>
      <c r="DO85" s="43" t="str">
        <f t="shared" si="190"/>
        <v/>
      </c>
      <c r="DP85" s="43" t="str">
        <f t="shared" si="190"/>
        <v/>
      </c>
      <c r="DQ85" s="43" t="str">
        <f t="shared" si="190"/>
        <v/>
      </c>
      <c r="DR85" s="43" t="str">
        <f t="shared" si="190"/>
        <v/>
      </c>
      <c r="DS85" s="43" t="str">
        <f t="shared" si="190"/>
        <v/>
      </c>
      <c r="DT85" s="43" t="str">
        <f t="shared" si="190"/>
        <v/>
      </c>
      <c r="DU85" s="43" t="str">
        <f t="shared" si="190"/>
        <v/>
      </c>
      <c r="DV85" s="43" t="str">
        <f t="shared" si="190"/>
        <v/>
      </c>
      <c r="DW85" s="43" t="str">
        <f t="shared" si="190"/>
        <v/>
      </c>
      <c r="DX85" s="43" t="str">
        <f t="shared" si="190"/>
        <v/>
      </c>
      <c r="DY85" s="43" t="str">
        <f t="shared" si="190"/>
        <v/>
      </c>
      <c r="DZ85" s="43" t="str">
        <f t="shared" si="190"/>
        <v/>
      </c>
      <c r="EA85" s="43" t="str">
        <f t="shared" si="190"/>
        <v/>
      </c>
      <c r="EB85" s="43" t="str">
        <f t="shared" si="190"/>
        <v/>
      </c>
      <c r="EC85" s="43" t="str">
        <f t="shared" si="190"/>
        <v/>
      </c>
      <c r="ED85" s="43" t="str">
        <f t="shared" si="190"/>
        <v/>
      </c>
      <c r="EE85" s="43" t="str">
        <f t="shared" si="190"/>
        <v/>
      </c>
      <c r="EF85" s="43" t="str">
        <f t="shared" si="190"/>
        <v/>
      </c>
      <c r="EG85" s="43" t="str">
        <f t="shared" si="190"/>
        <v/>
      </c>
      <c r="EH85" s="43" t="str">
        <f t="shared" si="190"/>
        <v/>
      </c>
      <c r="EI85" s="43" t="str">
        <f t="shared" si="190"/>
        <v/>
      </c>
      <c r="EJ85" s="43" t="str">
        <f t="shared" si="191"/>
        <v/>
      </c>
      <c r="EK85" s="43" t="str">
        <f t="shared" si="191"/>
        <v/>
      </c>
      <c r="EL85" s="43" t="str">
        <f t="shared" si="191"/>
        <v/>
      </c>
      <c r="EM85" s="43" t="str">
        <f t="shared" si="191"/>
        <v/>
      </c>
      <c r="EN85" s="43" t="str">
        <f t="shared" si="191"/>
        <v/>
      </c>
      <c r="EO85" s="43" t="str">
        <f t="shared" si="191"/>
        <v/>
      </c>
      <c r="EP85" s="43" t="str">
        <f t="shared" si="191"/>
        <v/>
      </c>
      <c r="EQ85" s="43" t="str">
        <f t="shared" si="191"/>
        <v/>
      </c>
      <c r="ER85" s="43" t="str">
        <f t="shared" si="191"/>
        <v/>
      </c>
      <c r="ES85" s="43" t="str">
        <f t="shared" si="191"/>
        <v/>
      </c>
      <c r="ET85" s="43" t="str">
        <f t="shared" si="191"/>
        <v/>
      </c>
      <c r="EU85" s="43" t="str">
        <f t="shared" si="191"/>
        <v/>
      </c>
    </row>
    <row r="86" spans="1:151" ht="18" customHeight="1" x14ac:dyDescent="0.2">
      <c r="A86" s="7" t="str">
        <f t="shared" si="149"/>
        <v>U17W 300m Final</v>
      </c>
      <c r="B86" s="141" t="str">
        <f>'U13-U17-U20 Champs Timescale'!B71</f>
        <v>T17-3</v>
      </c>
      <c r="C86" s="142">
        <f>'U13-U17-U20 Champs Timescale'!C71</f>
        <v>0</v>
      </c>
      <c r="D86" s="151">
        <f>'U13-U17-U20 Champs Timescale'!D71</f>
        <v>1.3888888888888888E-2</v>
      </c>
      <c r="E86" s="144">
        <f>'U13-U17-U20 Champs Timescale'!E71</f>
        <v>0.64756944444444409</v>
      </c>
      <c r="F86" s="145">
        <f>'U13-U17-U20 Champs Timescale'!F71</f>
        <v>0.65798611111111072</v>
      </c>
      <c r="G86" s="196">
        <f>'U13-U17-U20 Champs Timescale'!G71</f>
        <v>0.66145833333333293</v>
      </c>
      <c r="H86" s="232" t="str">
        <f>'U13-U17-U20 Champs Timescale'!K71</f>
        <v>300m</v>
      </c>
      <c r="I86" s="232" t="str">
        <f>'U13-U17-U20 Champs Timescale'!L71</f>
        <v>Final</v>
      </c>
      <c r="J86" s="233" t="str">
        <f>'U13-U17-U20 Champs Timescale'!H71</f>
        <v>U17W</v>
      </c>
      <c r="K86" s="147">
        <f>'U13-U17-U20 Champs Timescale'!I71</f>
        <v>4</v>
      </c>
      <c r="L86" s="152" t="str">
        <f>'U13-U17-U20 Champs Timescale'!J71</f>
        <v>1</v>
      </c>
      <c r="M86" s="149">
        <v>8</v>
      </c>
      <c r="N86" s="146">
        <f t="shared" si="192"/>
        <v>3.472222222222222E-3</v>
      </c>
      <c r="O86" s="146"/>
      <c r="Q86" s="183">
        <f t="shared" si="133"/>
        <v>0.66493055555555514</v>
      </c>
      <c r="R86" s="111"/>
      <c r="S86" s="19"/>
      <c r="T86" s="51" t="s">
        <v>10</v>
      </c>
      <c r="U86" s="84" t="s">
        <v>21</v>
      </c>
      <c r="V86" s="88" t="s">
        <v>79</v>
      </c>
      <c r="W86" s="89" t="s">
        <v>80</v>
      </c>
      <c r="X86" s="52" t="s">
        <v>81</v>
      </c>
      <c r="Y86" s="85" t="s">
        <v>64</v>
      </c>
      <c r="Z86" s="19"/>
      <c r="AA86" s="19"/>
      <c r="AB86" s="19"/>
      <c r="AC86" s="19"/>
      <c r="AD86" s="19"/>
      <c r="AE86" s="19"/>
      <c r="AF86" s="19"/>
      <c r="AG86" s="19"/>
      <c r="AH86" s="19"/>
      <c r="AI86" s="19"/>
      <c r="AJ86" s="19"/>
      <c r="AK86" s="19"/>
      <c r="AL86" s="19"/>
      <c r="AM86" s="19"/>
      <c r="AN86" s="19"/>
      <c r="AO86" s="19"/>
      <c r="AP86" s="19"/>
      <c r="AQ86" s="19"/>
      <c r="AR86" s="19"/>
      <c r="AS86" s="19"/>
      <c r="AT86" s="19"/>
      <c r="AU86" s="19"/>
      <c r="AV86" s="19"/>
      <c r="AW86" s="19"/>
      <c r="AX86" s="19"/>
      <c r="AY86" s="19"/>
      <c r="AZ86" s="19"/>
      <c r="BA86" s="19"/>
      <c r="BB86" s="19"/>
      <c r="BC86" s="19"/>
      <c r="BD86" s="19"/>
      <c r="BE86" s="19"/>
      <c r="BF86" s="19"/>
      <c r="BG86" s="19"/>
      <c r="BH86" s="19"/>
      <c r="BI86" s="19"/>
      <c r="BJ86" s="19"/>
      <c r="BK86" s="19"/>
      <c r="BL86" s="19"/>
      <c r="BM86" s="19"/>
      <c r="BN86" s="19"/>
      <c r="BO86" s="19"/>
      <c r="BP86" s="19"/>
      <c r="BQ86" s="19"/>
      <c r="BR86" s="19"/>
      <c r="BS86" s="19"/>
      <c r="BT86" s="19"/>
      <c r="BU86" s="19"/>
      <c r="BV86" s="19"/>
      <c r="BW86" s="19"/>
      <c r="BX86" s="19"/>
      <c r="BY86" s="19"/>
      <c r="BZ86" s="19"/>
      <c r="CA86" s="19"/>
      <c r="CB86" s="19"/>
      <c r="CC86" s="19"/>
      <c r="CD86" s="19"/>
      <c r="CE86" s="19"/>
      <c r="CF86" s="19"/>
      <c r="CG86" s="19"/>
      <c r="CH86" s="19"/>
      <c r="CI86" s="19"/>
      <c r="CJ86" s="19"/>
      <c r="CK86" s="19"/>
      <c r="CL86" s="19"/>
      <c r="CM86" s="19"/>
      <c r="CN86" s="19"/>
      <c r="CO86" s="19"/>
      <c r="CP86" s="19"/>
      <c r="CQ86" s="19"/>
      <c r="CR86" s="19"/>
      <c r="CS86" s="19"/>
      <c r="CT86" s="19"/>
      <c r="CU86" s="19"/>
      <c r="CV86" s="19"/>
      <c r="CW86" s="19"/>
      <c r="CX86" s="19"/>
      <c r="CY86" s="19"/>
      <c r="CZ86" s="19"/>
      <c r="DA86" s="19"/>
      <c r="DB86" s="19"/>
      <c r="DC86" s="19"/>
      <c r="DD86" s="19"/>
      <c r="DE86" s="19"/>
      <c r="DF86" s="19"/>
      <c r="DG86" s="19"/>
      <c r="DH86" s="19"/>
      <c r="DI86" s="19"/>
      <c r="DJ86" s="19"/>
      <c r="DK86" s="19"/>
      <c r="DL86" s="19"/>
      <c r="DM86" s="19"/>
      <c r="DN86" s="19"/>
      <c r="DO86" s="19"/>
      <c r="DP86" s="19"/>
      <c r="DQ86" s="19"/>
      <c r="DR86" s="19"/>
      <c r="DS86" s="19"/>
      <c r="DT86" s="19"/>
      <c r="DU86" s="19"/>
      <c r="DV86" s="19"/>
      <c r="DW86" s="19"/>
      <c r="DX86" s="19"/>
      <c r="DY86" s="19"/>
      <c r="DZ86" s="19"/>
      <c r="EA86" s="19"/>
      <c r="EB86" s="19"/>
      <c r="EC86" s="19"/>
      <c r="ED86" s="19"/>
      <c r="EE86" s="19"/>
      <c r="EF86" s="19"/>
      <c r="EG86" s="19"/>
      <c r="EH86" s="19"/>
      <c r="EI86" s="19"/>
      <c r="EJ86" s="19"/>
      <c r="EK86" s="19"/>
      <c r="EL86" s="19"/>
      <c r="EM86" s="19"/>
      <c r="EN86" s="19"/>
      <c r="EO86" s="19"/>
      <c r="EP86" s="19"/>
      <c r="EQ86" s="19"/>
      <c r="ER86" s="19"/>
      <c r="ES86" s="19"/>
      <c r="ET86" s="19"/>
      <c r="EU86" s="19"/>
    </row>
    <row r="87" spans="1:151" ht="18" customHeight="1" x14ac:dyDescent="0.2">
      <c r="A87" s="7" t="str">
        <f t="shared" si="149"/>
        <v>U13B 60m Straight Final</v>
      </c>
      <c r="B87" s="141" t="str">
        <f>'U13-U17-U20 Champs Timescale'!B72</f>
        <v>T31-1</v>
      </c>
      <c r="C87" s="142">
        <f>'U13-U17-U20 Champs Timescale'!C72</f>
        <v>0.60243055555555514</v>
      </c>
      <c r="D87" s="151">
        <f>'U13-U17-U20 Champs Timescale'!D72</f>
        <v>1.3888888888888888E-2</v>
      </c>
      <c r="E87" s="144">
        <f>'U13-U17-U20 Champs Timescale'!E72</f>
        <v>0.6510416666666663</v>
      </c>
      <c r="F87" s="145">
        <f>'U13-U17-U20 Champs Timescale'!F72</f>
        <v>0.66145833333333293</v>
      </c>
      <c r="G87" s="196">
        <f>'U13-U17-U20 Champs Timescale'!G72</f>
        <v>0.66493055555555514</v>
      </c>
      <c r="H87" s="232" t="str">
        <f>'U13-U17-U20 Champs Timescale'!K72</f>
        <v>60m</v>
      </c>
      <c r="I87" s="232" t="str">
        <f>'U13-U17-U20 Champs Timescale'!L72</f>
        <v>Straight Final</v>
      </c>
      <c r="J87" s="233" t="str">
        <f>'U13-U17-U20 Champs Timescale'!H72</f>
        <v>U13B</v>
      </c>
      <c r="K87" s="147">
        <f>'U13-U17-U20 Champs Timescale'!I72</f>
        <v>6</v>
      </c>
      <c r="L87" s="152" t="str">
        <f>'U13-U17-U20 Champs Timescale'!J72</f>
        <v>1</v>
      </c>
      <c r="M87" s="149">
        <v>8</v>
      </c>
      <c r="N87" s="146">
        <f t="shared" si="192"/>
        <v>3.472222222222222E-3</v>
      </c>
      <c r="O87" s="146"/>
      <c r="Q87" s="183">
        <f t="shared" si="133"/>
        <v>0.66840277777777735</v>
      </c>
      <c r="R87" s="108" t="str">
        <f t="shared" ref="R87:R93" si="193">CONCATENATE($T$86," ",T87)</f>
        <v>U17W 60m Heats</v>
      </c>
      <c r="S87" s="24">
        <v>1</v>
      </c>
      <c r="T87" s="72" t="s">
        <v>107</v>
      </c>
      <c r="U87" s="82">
        <f t="shared" ref="U87:U93" si="194">IFERROR(VLOOKUP($R87,Junior_Age_Groups_Events,4,FALSE),"")</f>
        <v>1.3888888888888888E-2</v>
      </c>
      <c r="V87" s="64">
        <f t="shared" ref="V87:V93" si="195">IFERROR(VLOOKUP($R87,Junior_Age_Groups_Events,7,FALSE),"")</f>
        <v>0.55208333333333315</v>
      </c>
      <c r="W87" s="63">
        <f t="shared" ref="W87:W93" si="196">IFERROR(VLOOKUP($R87,Junior_Age_Groups_Events,17,FALSE),"")</f>
        <v>0.56249999999999978</v>
      </c>
      <c r="X87" s="11">
        <f t="shared" ref="X87:X93" si="197">IFERROR(VLOOKUP($R87,Junior_Age_Groups_Events,19,FALSE),"")</f>
        <v>1</v>
      </c>
      <c r="Y87" s="42">
        <f t="shared" ref="Y87:Y93" si="198">IFERROR(VLOOKUP($R87,Junior_Age_Groups_Events,11,FALSE),"")</f>
        <v>23</v>
      </c>
      <c r="Z87" s="26" t="str">
        <f t="shared" ref="Z87:AI93" si="199">IF(AND($V87&lt;=Z$63,$W87&gt;=Z$63),$S87,"")</f>
        <v/>
      </c>
      <c r="AA87" s="12" t="str">
        <f t="shared" si="199"/>
        <v/>
      </c>
      <c r="AB87" s="12" t="str">
        <f t="shared" si="199"/>
        <v/>
      </c>
      <c r="AC87" s="12" t="str">
        <f t="shared" si="199"/>
        <v/>
      </c>
      <c r="AD87" s="12" t="str">
        <f t="shared" si="199"/>
        <v/>
      </c>
      <c r="AE87" s="12" t="str">
        <f t="shared" si="199"/>
        <v/>
      </c>
      <c r="AF87" s="12" t="str">
        <f t="shared" si="199"/>
        <v/>
      </c>
      <c r="AG87" s="12" t="str">
        <f t="shared" si="199"/>
        <v/>
      </c>
      <c r="AH87" s="12" t="str">
        <f t="shared" si="199"/>
        <v/>
      </c>
      <c r="AI87" s="12" t="str">
        <f t="shared" si="199"/>
        <v/>
      </c>
      <c r="AJ87" s="12" t="str">
        <f t="shared" ref="AJ87:AS93" si="200">IF(AND($V87&lt;=AJ$63,$W87&gt;=AJ$63),$S87,"")</f>
        <v/>
      </c>
      <c r="AK87" s="12" t="str">
        <f t="shared" si="200"/>
        <v/>
      </c>
      <c r="AL87" s="12" t="str">
        <f t="shared" si="200"/>
        <v/>
      </c>
      <c r="AM87" s="12" t="str">
        <f t="shared" si="200"/>
        <v/>
      </c>
      <c r="AN87" s="12" t="str">
        <f t="shared" si="200"/>
        <v/>
      </c>
      <c r="AO87" s="12" t="str">
        <f t="shared" si="200"/>
        <v/>
      </c>
      <c r="AP87" s="12" t="str">
        <f t="shared" si="200"/>
        <v/>
      </c>
      <c r="AQ87" s="12" t="str">
        <f t="shared" si="200"/>
        <v/>
      </c>
      <c r="AR87" s="12" t="str">
        <f t="shared" si="200"/>
        <v/>
      </c>
      <c r="AS87" s="12" t="str">
        <f t="shared" si="200"/>
        <v/>
      </c>
      <c r="AT87" s="12" t="str">
        <f t="shared" ref="AT87:BC93" si="201">IF(AND($V87&lt;=AT$63,$W87&gt;=AT$63),$S87,"")</f>
        <v/>
      </c>
      <c r="AU87" s="12" t="str">
        <f t="shared" si="201"/>
        <v/>
      </c>
      <c r="AV87" s="12" t="str">
        <f t="shared" si="201"/>
        <v/>
      </c>
      <c r="AW87" s="12" t="str">
        <f t="shared" si="201"/>
        <v/>
      </c>
      <c r="AX87" s="12">
        <f t="shared" si="201"/>
        <v>1</v>
      </c>
      <c r="AY87" s="12">
        <f t="shared" si="201"/>
        <v>1</v>
      </c>
      <c r="AZ87" s="12">
        <f t="shared" si="201"/>
        <v>1</v>
      </c>
      <c r="BA87" s="12">
        <f t="shared" si="201"/>
        <v>1</v>
      </c>
      <c r="BB87" s="12" t="str">
        <f t="shared" si="201"/>
        <v/>
      </c>
      <c r="BC87" s="12" t="str">
        <f t="shared" si="201"/>
        <v/>
      </c>
      <c r="BD87" s="12" t="str">
        <f t="shared" ref="BD87:BM93" si="202">IF(AND($V87&lt;=BD$63,$W87&gt;=BD$63),$S87,"")</f>
        <v/>
      </c>
      <c r="BE87" s="12" t="str">
        <f t="shared" si="202"/>
        <v/>
      </c>
      <c r="BF87" s="12" t="str">
        <f t="shared" si="202"/>
        <v/>
      </c>
      <c r="BG87" s="12" t="str">
        <f t="shared" si="202"/>
        <v/>
      </c>
      <c r="BH87" s="12" t="str">
        <f t="shared" si="202"/>
        <v/>
      </c>
      <c r="BI87" s="12" t="str">
        <f t="shared" si="202"/>
        <v/>
      </c>
      <c r="BJ87" s="12" t="str">
        <f t="shared" si="202"/>
        <v/>
      </c>
      <c r="BK87" s="12" t="str">
        <f t="shared" si="202"/>
        <v/>
      </c>
      <c r="BL87" s="12" t="str">
        <f t="shared" si="202"/>
        <v/>
      </c>
      <c r="BM87" s="12" t="str">
        <f t="shared" si="202"/>
        <v/>
      </c>
      <c r="BN87" s="12" t="str">
        <f t="shared" ref="BN87:BW93" si="203">IF(AND($V87&lt;=BN$63,$W87&gt;=BN$63),$S87,"")</f>
        <v/>
      </c>
      <c r="BO87" s="12" t="str">
        <f t="shared" si="203"/>
        <v/>
      </c>
      <c r="BP87" s="12" t="str">
        <f t="shared" si="203"/>
        <v/>
      </c>
      <c r="BQ87" s="12" t="str">
        <f t="shared" si="203"/>
        <v/>
      </c>
      <c r="BR87" s="12" t="str">
        <f t="shared" si="203"/>
        <v/>
      </c>
      <c r="BS87" s="12" t="str">
        <f t="shared" si="203"/>
        <v/>
      </c>
      <c r="BT87" s="12" t="str">
        <f t="shared" si="203"/>
        <v/>
      </c>
      <c r="BU87" s="12" t="str">
        <f t="shared" si="203"/>
        <v/>
      </c>
      <c r="BV87" s="12" t="str">
        <f t="shared" si="203"/>
        <v/>
      </c>
      <c r="BW87" s="12" t="str">
        <f t="shared" si="203"/>
        <v/>
      </c>
      <c r="BX87" s="12" t="str">
        <f t="shared" ref="BX87:CG93" si="204">IF(AND($V87&lt;=BX$63,$W87&gt;=BX$63),$S87,"")</f>
        <v/>
      </c>
      <c r="BY87" s="12" t="str">
        <f t="shared" si="204"/>
        <v/>
      </c>
      <c r="BZ87" s="12" t="str">
        <f t="shared" si="204"/>
        <v/>
      </c>
      <c r="CA87" s="12" t="str">
        <f t="shared" si="204"/>
        <v/>
      </c>
      <c r="CB87" s="12" t="str">
        <f t="shared" si="204"/>
        <v/>
      </c>
      <c r="CC87" s="12" t="str">
        <f t="shared" si="204"/>
        <v/>
      </c>
      <c r="CD87" s="12" t="str">
        <f t="shared" si="204"/>
        <v/>
      </c>
      <c r="CE87" s="12" t="str">
        <f t="shared" si="204"/>
        <v/>
      </c>
      <c r="CF87" s="12" t="str">
        <f t="shared" si="204"/>
        <v/>
      </c>
      <c r="CG87" s="12" t="str">
        <f t="shared" si="204"/>
        <v/>
      </c>
      <c r="CH87" s="12" t="str">
        <f t="shared" ref="CH87:CQ93" si="205">IF(AND($V87&lt;=CH$63,$W87&gt;=CH$63),$S87,"")</f>
        <v/>
      </c>
      <c r="CI87" s="12" t="str">
        <f t="shared" si="205"/>
        <v/>
      </c>
      <c r="CJ87" s="12" t="str">
        <f t="shared" si="205"/>
        <v/>
      </c>
      <c r="CK87" s="12" t="str">
        <f t="shared" si="205"/>
        <v/>
      </c>
      <c r="CL87" s="12" t="str">
        <f t="shared" si="205"/>
        <v/>
      </c>
      <c r="CM87" s="12" t="str">
        <f t="shared" si="205"/>
        <v/>
      </c>
      <c r="CN87" s="12" t="str">
        <f t="shared" si="205"/>
        <v/>
      </c>
      <c r="CO87" s="12" t="str">
        <f t="shared" si="205"/>
        <v/>
      </c>
      <c r="CP87" s="12" t="str">
        <f t="shared" si="205"/>
        <v/>
      </c>
      <c r="CQ87" s="12" t="str">
        <f t="shared" si="205"/>
        <v/>
      </c>
      <c r="CR87" s="12" t="str">
        <f t="shared" ref="CR87:DF93" si="206">IF(AND($V87&lt;=CR$63,$W87&gt;=CR$63),$S87,"")</f>
        <v/>
      </c>
      <c r="CS87" s="12" t="str">
        <f t="shared" si="206"/>
        <v/>
      </c>
      <c r="CT87" s="12" t="str">
        <f t="shared" si="206"/>
        <v/>
      </c>
      <c r="CU87" s="12" t="str">
        <f t="shared" si="206"/>
        <v/>
      </c>
      <c r="CV87" s="12" t="str">
        <f t="shared" si="206"/>
        <v/>
      </c>
      <c r="CW87" s="12" t="str">
        <f t="shared" si="206"/>
        <v/>
      </c>
      <c r="CX87" s="12" t="str">
        <f t="shared" si="206"/>
        <v/>
      </c>
      <c r="CY87" s="12" t="str">
        <f t="shared" si="206"/>
        <v/>
      </c>
      <c r="CZ87" s="12" t="str">
        <f t="shared" si="206"/>
        <v/>
      </c>
      <c r="DA87" s="12" t="str">
        <f t="shared" si="206"/>
        <v/>
      </c>
      <c r="DB87" s="12" t="str">
        <f t="shared" si="206"/>
        <v/>
      </c>
      <c r="DC87" s="12" t="str">
        <f t="shared" si="206"/>
        <v/>
      </c>
      <c r="DD87" s="12" t="str">
        <f t="shared" si="206"/>
        <v/>
      </c>
      <c r="DE87" s="12" t="str">
        <f t="shared" si="206"/>
        <v/>
      </c>
      <c r="DF87" s="12" t="str">
        <f t="shared" si="206"/>
        <v/>
      </c>
      <c r="DG87" s="12" t="str">
        <f t="shared" ref="DG87:EJ93" si="207">IF(AND($V87&lt;=DG$63,$W87&gt;=DG$63),$S87,"")</f>
        <v/>
      </c>
      <c r="DH87" s="12" t="str">
        <f t="shared" si="207"/>
        <v/>
      </c>
      <c r="DI87" s="12" t="str">
        <f t="shared" si="207"/>
        <v/>
      </c>
      <c r="DJ87" s="12" t="str">
        <f t="shared" si="207"/>
        <v/>
      </c>
      <c r="DK87" s="12" t="str">
        <f t="shared" si="207"/>
        <v/>
      </c>
      <c r="DL87" s="12" t="str">
        <f t="shared" si="207"/>
        <v/>
      </c>
      <c r="DM87" s="12" t="str">
        <f t="shared" si="207"/>
        <v/>
      </c>
      <c r="DN87" s="12" t="str">
        <f t="shared" si="207"/>
        <v/>
      </c>
      <c r="DO87" s="12" t="str">
        <f t="shared" si="207"/>
        <v/>
      </c>
      <c r="DP87" s="12" t="str">
        <f t="shared" si="207"/>
        <v/>
      </c>
      <c r="DQ87" s="12" t="str">
        <f t="shared" si="207"/>
        <v/>
      </c>
      <c r="DR87" s="12" t="str">
        <f t="shared" si="207"/>
        <v/>
      </c>
      <c r="DS87" s="12" t="str">
        <f t="shared" si="207"/>
        <v/>
      </c>
      <c r="DT87" s="12" t="str">
        <f t="shared" si="207"/>
        <v/>
      </c>
      <c r="DU87" s="12" t="str">
        <f t="shared" si="207"/>
        <v/>
      </c>
      <c r="DV87" s="12" t="str">
        <f t="shared" si="207"/>
        <v/>
      </c>
      <c r="DW87" s="12" t="str">
        <f t="shared" si="207"/>
        <v/>
      </c>
      <c r="DX87" s="12" t="str">
        <f t="shared" si="207"/>
        <v/>
      </c>
      <c r="DY87" s="12" t="str">
        <f t="shared" si="207"/>
        <v/>
      </c>
      <c r="DZ87" s="12" t="str">
        <f t="shared" si="207"/>
        <v/>
      </c>
      <c r="EA87" s="12" t="str">
        <f t="shared" si="207"/>
        <v/>
      </c>
      <c r="EB87" s="12" t="str">
        <f t="shared" si="207"/>
        <v/>
      </c>
      <c r="EC87" s="12" t="str">
        <f t="shared" si="207"/>
        <v/>
      </c>
      <c r="ED87" s="12" t="str">
        <f t="shared" si="207"/>
        <v/>
      </c>
      <c r="EE87" s="12" t="str">
        <f t="shared" si="207"/>
        <v/>
      </c>
      <c r="EF87" s="12" t="str">
        <f t="shared" si="207"/>
        <v/>
      </c>
      <c r="EG87" s="12" t="str">
        <f t="shared" si="207"/>
        <v/>
      </c>
      <c r="EH87" s="12" t="str">
        <f t="shared" si="207"/>
        <v/>
      </c>
      <c r="EI87" s="12" t="str">
        <f t="shared" si="207"/>
        <v/>
      </c>
      <c r="EJ87" s="12" t="str">
        <f t="shared" si="207"/>
        <v/>
      </c>
      <c r="EK87" s="12" t="str">
        <f t="shared" ref="EJ87:EU93" si="208">IF(AND($V87&lt;=EK$63,$W87&gt;=EK$63),$S87,"")</f>
        <v/>
      </c>
      <c r="EL87" s="12" t="str">
        <f t="shared" si="208"/>
        <v/>
      </c>
      <c r="EM87" s="12" t="str">
        <f t="shared" si="208"/>
        <v/>
      </c>
      <c r="EN87" s="12" t="str">
        <f t="shared" si="208"/>
        <v/>
      </c>
      <c r="EO87" s="12" t="str">
        <f t="shared" si="208"/>
        <v/>
      </c>
      <c r="EP87" s="12" t="str">
        <f t="shared" si="208"/>
        <v/>
      </c>
      <c r="EQ87" s="12" t="str">
        <f t="shared" si="208"/>
        <v/>
      </c>
      <c r="ER87" s="12" t="str">
        <f t="shared" si="208"/>
        <v/>
      </c>
      <c r="ES87" s="12" t="str">
        <f t="shared" si="208"/>
        <v/>
      </c>
      <c r="ET87" s="12" t="str">
        <f t="shared" si="208"/>
        <v/>
      </c>
      <c r="EU87" s="12" t="str">
        <f t="shared" si="208"/>
        <v/>
      </c>
    </row>
    <row r="88" spans="1:151" ht="18" customHeight="1" x14ac:dyDescent="0.2">
      <c r="A88" s="7" t="str">
        <f t="shared" si="149"/>
        <v>U13G 60m Final</v>
      </c>
      <c r="B88" s="141" t="str">
        <f>'U13-U17-U20 Champs Timescale'!B73</f>
        <v>T18-2</v>
      </c>
      <c r="C88" s="142">
        <f>'U13-U17-U20 Champs Timescale'!C73</f>
        <v>0</v>
      </c>
      <c r="D88" s="151">
        <f>'U13-U17-U20 Champs Timescale'!D73</f>
        <v>1.3888888888888888E-2</v>
      </c>
      <c r="E88" s="144">
        <f>'U13-U17-U20 Champs Timescale'!E73</f>
        <v>0.65451388888888851</v>
      </c>
      <c r="F88" s="145">
        <f>'U13-U17-U20 Champs Timescale'!F73</f>
        <v>0.66493055555555514</v>
      </c>
      <c r="G88" s="196">
        <f>'U13-U17-U20 Champs Timescale'!G73</f>
        <v>0.66840277777777735</v>
      </c>
      <c r="H88" s="232" t="str">
        <f>'U13-U17-U20 Champs Timescale'!K73</f>
        <v>60m</v>
      </c>
      <c r="I88" s="232" t="str">
        <f>'U13-U17-U20 Champs Timescale'!L73</f>
        <v>Final</v>
      </c>
      <c r="J88" s="233" t="str">
        <f>'U13-U17-U20 Champs Timescale'!H73</f>
        <v>U13G</v>
      </c>
      <c r="K88" s="147">
        <f>'U13-U17-U20 Champs Timescale'!I73</f>
        <v>8</v>
      </c>
      <c r="L88" s="152" t="str">
        <f>'U13-U17-U20 Champs Timescale'!J73</f>
        <v>1</v>
      </c>
      <c r="M88" s="149">
        <v>8</v>
      </c>
      <c r="N88" s="146">
        <f t="shared" si="192"/>
        <v>3.472222222222222E-3</v>
      </c>
      <c r="O88" s="146"/>
      <c r="Q88" s="183">
        <f t="shared" si="133"/>
        <v>0.67187499999999956</v>
      </c>
      <c r="R88" s="108" t="str">
        <f t="shared" si="193"/>
        <v>U17W 60m Final</v>
      </c>
      <c r="S88" s="24">
        <v>1</v>
      </c>
      <c r="T88" s="72" t="s">
        <v>96</v>
      </c>
      <c r="U88" s="82">
        <f t="shared" si="194"/>
        <v>1.3888888888888888E-2</v>
      </c>
      <c r="V88" s="64">
        <f t="shared" si="195"/>
        <v>0.67187499999999956</v>
      </c>
      <c r="W88" s="63">
        <f t="shared" si="196"/>
        <v>0.67534722222222177</v>
      </c>
      <c r="X88" s="11">
        <f t="shared" si="197"/>
        <v>1</v>
      </c>
      <c r="Y88" s="42">
        <f t="shared" si="198"/>
        <v>8</v>
      </c>
      <c r="Z88" s="26" t="str">
        <f t="shared" si="199"/>
        <v/>
      </c>
      <c r="AA88" s="12" t="str">
        <f t="shared" si="199"/>
        <v/>
      </c>
      <c r="AB88" s="12" t="str">
        <f t="shared" si="199"/>
        <v/>
      </c>
      <c r="AC88" s="12" t="str">
        <f t="shared" si="199"/>
        <v/>
      </c>
      <c r="AD88" s="12" t="str">
        <f t="shared" si="199"/>
        <v/>
      </c>
      <c r="AE88" s="12" t="str">
        <f t="shared" si="199"/>
        <v/>
      </c>
      <c r="AF88" s="12" t="str">
        <f t="shared" si="199"/>
        <v/>
      </c>
      <c r="AG88" s="12" t="str">
        <f t="shared" si="199"/>
        <v/>
      </c>
      <c r="AH88" s="12" t="str">
        <f t="shared" si="199"/>
        <v/>
      </c>
      <c r="AI88" s="12" t="str">
        <f t="shared" si="199"/>
        <v/>
      </c>
      <c r="AJ88" s="12" t="str">
        <f t="shared" si="200"/>
        <v/>
      </c>
      <c r="AK88" s="12" t="str">
        <f t="shared" si="200"/>
        <v/>
      </c>
      <c r="AL88" s="12" t="str">
        <f t="shared" si="200"/>
        <v/>
      </c>
      <c r="AM88" s="12" t="str">
        <f t="shared" si="200"/>
        <v/>
      </c>
      <c r="AN88" s="12" t="str">
        <f t="shared" si="200"/>
        <v/>
      </c>
      <c r="AO88" s="12" t="str">
        <f t="shared" si="200"/>
        <v/>
      </c>
      <c r="AP88" s="12" t="str">
        <f t="shared" si="200"/>
        <v/>
      </c>
      <c r="AQ88" s="12" t="str">
        <f t="shared" si="200"/>
        <v/>
      </c>
      <c r="AR88" s="12" t="str">
        <f t="shared" si="200"/>
        <v/>
      </c>
      <c r="AS88" s="12" t="str">
        <f t="shared" si="200"/>
        <v/>
      </c>
      <c r="AT88" s="12" t="str">
        <f t="shared" si="201"/>
        <v/>
      </c>
      <c r="AU88" s="12" t="str">
        <f t="shared" si="201"/>
        <v/>
      </c>
      <c r="AV88" s="12" t="str">
        <f t="shared" si="201"/>
        <v/>
      </c>
      <c r="AW88" s="12" t="str">
        <f t="shared" si="201"/>
        <v/>
      </c>
      <c r="AX88" s="12" t="str">
        <f t="shared" si="201"/>
        <v/>
      </c>
      <c r="AY88" s="12" t="str">
        <f t="shared" si="201"/>
        <v/>
      </c>
      <c r="AZ88" s="12" t="str">
        <f t="shared" si="201"/>
        <v/>
      </c>
      <c r="BA88" s="12" t="str">
        <f t="shared" si="201"/>
        <v/>
      </c>
      <c r="BB88" s="12" t="str">
        <f t="shared" si="201"/>
        <v/>
      </c>
      <c r="BC88" s="12" t="str">
        <f t="shared" si="201"/>
        <v/>
      </c>
      <c r="BD88" s="12" t="str">
        <f t="shared" si="202"/>
        <v/>
      </c>
      <c r="BE88" s="12" t="str">
        <f t="shared" si="202"/>
        <v/>
      </c>
      <c r="BF88" s="12" t="str">
        <f t="shared" si="202"/>
        <v/>
      </c>
      <c r="BG88" s="12" t="str">
        <f t="shared" si="202"/>
        <v/>
      </c>
      <c r="BH88" s="12" t="str">
        <f t="shared" si="202"/>
        <v/>
      </c>
      <c r="BI88" s="12" t="str">
        <f t="shared" si="202"/>
        <v/>
      </c>
      <c r="BJ88" s="12" t="str">
        <f t="shared" si="202"/>
        <v/>
      </c>
      <c r="BK88" s="12" t="str">
        <f t="shared" si="202"/>
        <v/>
      </c>
      <c r="BL88" s="12" t="str">
        <f t="shared" si="202"/>
        <v/>
      </c>
      <c r="BM88" s="12" t="str">
        <f t="shared" si="202"/>
        <v/>
      </c>
      <c r="BN88" s="12" t="str">
        <f t="shared" si="203"/>
        <v/>
      </c>
      <c r="BO88" s="12" t="str">
        <f t="shared" si="203"/>
        <v/>
      </c>
      <c r="BP88" s="12" t="str">
        <f t="shared" si="203"/>
        <v/>
      </c>
      <c r="BQ88" s="12" t="str">
        <f t="shared" si="203"/>
        <v/>
      </c>
      <c r="BR88" s="12" t="str">
        <f t="shared" si="203"/>
        <v/>
      </c>
      <c r="BS88" s="12" t="str">
        <f t="shared" si="203"/>
        <v/>
      </c>
      <c r="BT88" s="12" t="str">
        <f t="shared" si="203"/>
        <v/>
      </c>
      <c r="BU88" s="12" t="str">
        <f t="shared" si="203"/>
        <v/>
      </c>
      <c r="BV88" s="12" t="str">
        <f t="shared" si="203"/>
        <v/>
      </c>
      <c r="BW88" s="12" t="str">
        <f t="shared" si="203"/>
        <v/>
      </c>
      <c r="BX88" s="12" t="str">
        <f t="shared" si="204"/>
        <v/>
      </c>
      <c r="BY88" s="12" t="str">
        <f t="shared" si="204"/>
        <v/>
      </c>
      <c r="BZ88" s="12" t="str">
        <f t="shared" si="204"/>
        <v/>
      </c>
      <c r="CA88" s="12" t="str">
        <f t="shared" si="204"/>
        <v/>
      </c>
      <c r="CB88" s="12" t="str">
        <f t="shared" si="204"/>
        <v/>
      </c>
      <c r="CC88" s="12" t="str">
        <f t="shared" si="204"/>
        <v/>
      </c>
      <c r="CD88" s="12" t="str">
        <f t="shared" si="204"/>
        <v/>
      </c>
      <c r="CE88" s="12" t="str">
        <f t="shared" si="204"/>
        <v/>
      </c>
      <c r="CF88" s="12" t="str">
        <f t="shared" si="204"/>
        <v/>
      </c>
      <c r="CG88" s="12">
        <f t="shared" si="204"/>
        <v>1</v>
      </c>
      <c r="CH88" s="12" t="str">
        <f t="shared" si="205"/>
        <v/>
      </c>
      <c r="CI88" s="12" t="str">
        <f t="shared" si="205"/>
        <v/>
      </c>
      <c r="CJ88" s="12" t="str">
        <f t="shared" si="205"/>
        <v/>
      </c>
      <c r="CK88" s="12" t="str">
        <f t="shared" si="205"/>
        <v/>
      </c>
      <c r="CL88" s="12" t="str">
        <f t="shared" si="205"/>
        <v/>
      </c>
      <c r="CM88" s="12" t="str">
        <f t="shared" si="205"/>
        <v/>
      </c>
      <c r="CN88" s="12" t="str">
        <f t="shared" si="205"/>
        <v/>
      </c>
      <c r="CO88" s="12" t="str">
        <f t="shared" si="205"/>
        <v/>
      </c>
      <c r="CP88" s="12" t="str">
        <f t="shared" si="205"/>
        <v/>
      </c>
      <c r="CQ88" s="12" t="str">
        <f t="shared" si="205"/>
        <v/>
      </c>
      <c r="CR88" s="12" t="str">
        <f t="shared" si="206"/>
        <v/>
      </c>
      <c r="CS88" s="12" t="str">
        <f t="shared" si="206"/>
        <v/>
      </c>
      <c r="CT88" s="12" t="str">
        <f t="shared" si="206"/>
        <v/>
      </c>
      <c r="CU88" s="12" t="str">
        <f t="shared" si="206"/>
        <v/>
      </c>
      <c r="CV88" s="12" t="str">
        <f t="shared" si="206"/>
        <v/>
      </c>
      <c r="CW88" s="12" t="str">
        <f t="shared" si="206"/>
        <v/>
      </c>
      <c r="CX88" s="12" t="str">
        <f t="shared" si="206"/>
        <v/>
      </c>
      <c r="CY88" s="12" t="str">
        <f t="shared" si="206"/>
        <v/>
      </c>
      <c r="CZ88" s="12" t="str">
        <f t="shared" si="206"/>
        <v/>
      </c>
      <c r="DA88" s="12" t="str">
        <f t="shared" si="206"/>
        <v/>
      </c>
      <c r="DB88" s="12" t="str">
        <f t="shared" si="206"/>
        <v/>
      </c>
      <c r="DC88" s="12" t="str">
        <f t="shared" si="206"/>
        <v/>
      </c>
      <c r="DD88" s="12" t="str">
        <f t="shared" si="206"/>
        <v/>
      </c>
      <c r="DE88" s="12" t="str">
        <f t="shared" si="206"/>
        <v/>
      </c>
      <c r="DF88" s="12" t="str">
        <f t="shared" si="206"/>
        <v/>
      </c>
      <c r="DG88" s="12" t="str">
        <f t="shared" si="207"/>
        <v/>
      </c>
      <c r="DH88" s="12" t="str">
        <f t="shared" si="207"/>
        <v/>
      </c>
      <c r="DI88" s="12" t="str">
        <f t="shared" si="207"/>
        <v/>
      </c>
      <c r="DJ88" s="12" t="str">
        <f t="shared" si="207"/>
        <v/>
      </c>
      <c r="DK88" s="12" t="str">
        <f t="shared" si="207"/>
        <v/>
      </c>
      <c r="DL88" s="12" t="str">
        <f t="shared" si="207"/>
        <v/>
      </c>
      <c r="DM88" s="12" t="str">
        <f t="shared" si="207"/>
        <v/>
      </c>
      <c r="DN88" s="12" t="str">
        <f t="shared" si="207"/>
        <v/>
      </c>
      <c r="DO88" s="12" t="str">
        <f t="shared" si="207"/>
        <v/>
      </c>
      <c r="DP88" s="12" t="str">
        <f t="shared" si="207"/>
        <v/>
      </c>
      <c r="DQ88" s="12" t="str">
        <f t="shared" si="207"/>
        <v/>
      </c>
      <c r="DR88" s="12" t="str">
        <f t="shared" si="207"/>
        <v/>
      </c>
      <c r="DS88" s="12" t="str">
        <f t="shared" si="207"/>
        <v/>
      </c>
      <c r="DT88" s="12" t="str">
        <f t="shared" si="207"/>
        <v/>
      </c>
      <c r="DU88" s="12" t="str">
        <f t="shared" si="207"/>
        <v/>
      </c>
      <c r="DV88" s="12" t="str">
        <f t="shared" si="207"/>
        <v/>
      </c>
      <c r="DW88" s="12" t="str">
        <f t="shared" si="207"/>
        <v/>
      </c>
      <c r="DX88" s="12" t="str">
        <f t="shared" si="207"/>
        <v/>
      </c>
      <c r="DY88" s="12" t="str">
        <f t="shared" si="207"/>
        <v/>
      </c>
      <c r="DZ88" s="12" t="str">
        <f t="shared" si="207"/>
        <v/>
      </c>
      <c r="EA88" s="12" t="str">
        <f t="shared" si="207"/>
        <v/>
      </c>
      <c r="EB88" s="12" t="str">
        <f t="shared" si="207"/>
        <v/>
      </c>
      <c r="EC88" s="12" t="str">
        <f t="shared" si="207"/>
        <v/>
      </c>
      <c r="ED88" s="12" t="str">
        <f t="shared" si="207"/>
        <v/>
      </c>
      <c r="EE88" s="12" t="str">
        <f t="shared" si="207"/>
        <v/>
      </c>
      <c r="EF88" s="12" t="str">
        <f t="shared" si="207"/>
        <v/>
      </c>
      <c r="EG88" s="12" t="str">
        <f t="shared" si="207"/>
        <v/>
      </c>
      <c r="EH88" s="12" t="str">
        <f t="shared" si="207"/>
        <v/>
      </c>
      <c r="EI88" s="12" t="str">
        <f t="shared" si="207"/>
        <v/>
      </c>
      <c r="EJ88" s="12" t="str">
        <f t="shared" si="208"/>
        <v/>
      </c>
      <c r="EK88" s="12" t="str">
        <f t="shared" si="208"/>
        <v/>
      </c>
      <c r="EL88" s="12" t="str">
        <f t="shared" si="208"/>
        <v/>
      </c>
      <c r="EM88" s="12" t="str">
        <f t="shared" si="208"/>
        <v/>
      </c>
      <c r="EN88" s="12" t="str">
        <f t="shared" si="208"/>
        <v/>
      </c>
      <c r="EO88" s="12" t="str">
        <f t="shared" si="208"/>
        <v/>
      </c>
      <c r="EP88" s="12" t="str">
        <f t="shared" si="208"/>
        <v/>
      </c>
      <c r="EQ88" s="12" t="str">
        <f t="shared" si="208"/>
        <v/>
      </c>
      <c r="ER88" s="12" t="str">
        <f t="shared" si="208"/>
        <v/>
      </c>
      <c r="ES88" s="12" t="str">
        <f t="shared" si="208"/>
        <v/>
      </c>
      <c r="ET88" s="12" t="str">
        <f t="shared" si="208"/>
        <v/>
      </c>
      <c r="EU88" s="12" t="str">
        <f t="shared" si="208"/>
        <v/>
      </c>
    </row>
    <row r="89" spans="1:151" ht="18" customHeight="1" x14ac:dyDescent="0.2">
      <c r="A89" s="7" t="str">
        <f t="shared" si="149"/>
        <v>U17W 60m Final</v>
      </c>
      <c r="B89" s="141" t="str">
        <f>'U13-U17-U20 Champs Timescale'!B74</f>
        <v>T19-2</v>
      </c>
      <c r="C89" s="142">
        <f>'U13-U17-U20 Champs Timescale'!C74</f>
        <v>0</v>
      </c>
      <c r="D89" s="151">
        <f>'U13-U17-U20 Champs Timescale'!D74</f>
        <v>1.3888888888888888E-2</v>
      </c>
      <c r="E89" s="144">
        <f>'U13-U17-U20 Champs Timescale'!E74</f>
        <v>0.65798611111111072</v>
      </c>
      <c r="F89" s="145">
        <f>'U13-U17-U20 Champs Timescale'!F74</f>
        <v>0.66840277777777735</v>
      </c>
      <c r="G89" s="196">
        <f>'U13-U17-U20 Champs Timescale'!G74</f>
        <v>0.67187499999999956</v>
      </c>
      <c r="H89" s="232" t="str">
        <f>'U13-U17-U20 Champs Timescale'!K74</f>
        <v>60m</v>
      </c>
      <c r="I89" s="232" t="str">
        <f>'U13-U17-U20 Champs Timescale'!L74</f>
        <v>Final</v>
      </c>
      <c r="J89" s="233" t="str">
        <f>'U13-U17-U20 Champs Timescale'!H74</f>
        <v>U17W</v>
      </c>
      <c r="K89" s="147">
        <f>'U13-U17-U20 Champs Timescale'!I74</f>
        <v>8</v>
      </c>
      <c r="L89" s="152" t="str">
        <f>'U13-U17-U20 Champs Timescale'!J74</f>
        <v>1</v>
      </c>
      <c r="M89" s="149">
        <v>8</v>
      </c>
      <c r="N89" s="146">
        <f t="shared" si="192"/>
        <v>3.472222222222222E-3</v>
      </c>
      <c r="O89" s="146"/>
      <c r="Q89" s="183">
        <f t="shared" si="133"/>
        <v>0.67534722222222177</v>
      </c>
      <c r="R89" s="108" t="str">
        <f t="shared" si="193"/>
        <v>U17W 60m Hurdles Heats</v>
      </c>
      <c r="S89" s="24">
        <v>1</v>
      </c>
      <c r="T89" s="97" t="s">
        <v>115</v>
      </c>
      <c r="U89" s="82" t="str">
        <f t="shared" si="194"/>
        <v/>
      </c>
      <c r="V89" s="64" t="str">
        <f t="shared" si="195"/>
        <v/>
      </c>
      <c r="W89" s="63" t="str">
        <f t="shared" si="196"/>
        <v/>
      </c>
      <c r="X89" s="11" t="str">
        <f t="shared" si="197"/>
        <v/>
      </c>
      <c r="Y89" s="42" t="str">
        <f t="shared" si="198"/>
        <v/>
      </c>
      <c r="Z89" s="26" t="str">
        <f t="shared" si="199"/>
        <v/>
      </c>
      <c r="AA89" s="12" t="str">
        <f t="shared" si="199"/>
        <v/>
      </c>
      <c r="AB89" s="12" t="str">
        <f t="shared" si="199"/>
        <v/>
      </c>
      <c r="AC89" s="12" t="str">
        <f t="shared" si="199"/>
        <v/>
      </c>
      <c r="AD89" s="12" t="str">
        <f t="shared" si="199"/>
        <v/>
      </c>
      <c r="AE89" s="12" t="str">
        <f t="shared" si="199"/>
        <v/>
      </c>
      <c r="AF89" s="12" t="str">
        <f t="shared" si="199"/>
        <v/>
      </c>
      <c r="AG89" s="12" t="str">
        <f t="shared" si="199"/>
        <v/>
      </c>
      <c r="AH89" s="12" t="str">
        <f t="shared" si="199"/>
        <v/>
      </c>
      <c r="AI89" s="12" t="str">
        <f t="shared" si="199"/>
        <v/>
      </c>
      <c r="AJ89" s="12" t="str">
        <f t="shared" si="200"/>
        <v/>
      </c>
      <c r="AK89" s="12" t="str">
        <f t="shared" si="200"/>
        <v/>
      </c>
      <c r="AL89" s="12" t="str">
        <f t="shared" si="200"/>
        <v/>
      </c>
      <c r="AM89" s="12" t="str">
        <f t="shared" si="200"/>
        <v/>
      </c>
      <c r="AN89" s="12" t="str">
        <f t="shared" si="200"/>
        <v/>
      </c>
      <c r="AO89" s="12" t="str">
        <f t="shared" si="200"/>
        <v/>
      </c>
      <c r="AP89" s="12" t="str">
        <f t="shared" si="200"/>
        <v/>
      </c>
      <c r="AQ89" s="12" t="str">
        <f t="shared" si="200"/>
        <v/>
      </c>
      <c r="AR89" s="12" t="str">
        <f t="shared" si="200"/>
        <v/>
      </c>
      <c r="AS89" s="12" t="str">
        <f t="shared" si="200"/>
        <v/>
      </c>
      <c r="AT89" s="12" t="str">
        <f t="shared" si="201"/>
        <v/>
      </c>
      <c r="AU89" s="12" t="str">
        <f t="shared" si="201"/>
        <v/>
      </c>
      <c r="AV89" s="12" t="str">
        <f t="shared" si="201"/>
        <v/>
      </c>
      <c r="AW89" s="12" t="str">
        <f t="shared" si="201"/>
        <v/>
      </c>
      <c r="AX89" s="12" t="str">
        <f t="shared" si="201"/>
        <v/>
      </c>
      <c r="AY89" s="12" t="str">
        <f t="shared" si="201"/>
        <v/>
      </c>
      <c r="AZ89" s="12" t="str">
        <f t="shared" si="201"/>
        <v/>
      </c>
      <c r="BA89" s="12" t="str">
        <f t="shared" si="201"/>
        <v/>
      </c>
      <c r="BB89" s="12" t="str">
        <f t="shared" si="201"/>
        <v/>
      </c>
      <c r="BC89" s="12" t="str">
        <f t="shared" si="201"/>
        <v/>
      </c>
      <c r="BD89" s="12" t="str">
        <f t="shared" si="202"/>
        <v/>
      </c>
      <c r="BE89" s="12" t="str">
        <f t="shared" si="202"/>
        <v/>
      </c>
      <c r="BF89" s="12" t="str">
        <f t="shared" si="202"/>
        <v/>
      </c>
      <c r="BG89" s="12" t="str">
        <f t="shared" si="202"/>
        <v/>
      </c>
      <c r="BH89" s="12" t="str">
        <f t="shared" si="202"/>
        <v/>
      </c>
      <c r="BI89" s="12" t="str">
        <f t="shared" si="202"/>
        <v/>
      </c>
      <c r="BJ89" s="12" t="str">
        <f t="shared" si="202"/>
        <v/>
      </c>
      <c r="BK89" s="12" t="str">
        <f t="shared" si="202"/>
        <v/>
      </c>
      <c r="BL89" s="12" t="str">
        <f t="shared" si="202"/>
        <v/>
      </c>
      <c r="BM89" s="12" t="str">
        <f t="shared" si="202"/>
        <v/>
      </c>
      <c r="BN89" s="12" t="str">
        <f t="shared" si="203"/>
        <v/>
      </c>
      <c r="BO89" s="12" t="str">
        <f t="shared" si="203"/>
        <v/>
      </c>
      <c r="BP89" s="12" t="str">
        <f t="shared" si="203"/>
        <v/>
      </c>
      <c r="BQ89" s="12" t="str">
        <f t="shared" si="203"/>
        <v/>
      </c>
      <c r="BR89" s="12" t="str">
        <f t="shared" si="203"/>
        <v/>
      </c>
      <c r="BS89" s="12" t="str">
        <f t="shared" si="203"/>
        <v/>
      </c>
      <c r="BT89" s="12" t="str">
        <f t="shared" si="203"/>
        <v/>
      </c>
      <c r="BU89" s="12" t="str">
        <f t="shared" si="203"/>
        <v/>
      </c>
      <c r="BV89" s="12" t="str">
        <f t="shared" si="203"/>
        <v/>
      </c>
      <c r="BW89" s="12" t="str">
        <f t="shared" si="203"/>
        <v/>
      </c>
      <c r="BX89" s="12" t="str">
        <f t="shared" si="204"/>
        <v/>
      </c>
      <c r="BY89" s="12" t="str">
        <f t="shared" si="204"/>
        <v/>
      </c>
      <c r="BZ89" s="12" t="str">
        <f t="shared" si="204"/>
        <v/>
      </c>
      <c r="CA89" s="12" t="str">
        <f t="shared" si="204"/>
        <v/>
      </c>
      <c r="CB89" s="12" t="str">
        <f t="shared" si="204"/>
        <v/>
      </c>
      <c r="CC89" s="12" t="str">
        <f t="shared" si="204"/>
        <v/>
      </c>
      <c r="CD89" s="12" t="str">
        <f t="shared" si="204"/>
        <v/>
      </c>
      <c r="CE89" s="12" t="str">
        <f t="shared" si="204"/>
        <v/>
      </c>
      <c r="CF89" s="12" t="str">
        <f t="shared" si="204"/>
        <v/>
      </c>
      <c r="CG89" s="12" t="str">
        <f t="shared" si="204"/>
        <v/>
      </c>
      <c r="CH89" s="12" t="str">
        <f t="shared" si="205"/>
        <v/>
      </c>
      <c r="CI89" s="12" t="str">
        <f t="shared" si="205"/>
        <v/>
      </c>
      <c r="CJ89" s="12" t="str">
        <f t="shared" si="205"/>
        <v/>
      </c>
      <c r="CK89" s="12" t="str">
        <f t="shared" si="205"/>
        <v/>
      </c>
      <c r="CL89" s="12" t="str">
        <f t="shared" si="205"/>
        <v/>
      </c>
      <c r="CM89" s="12" t="str">
        <f t="shared" si="205"/>
        <v/>
      </c>
      <c r="CN89" s="12" t="str">
        <f t="shared" si="205"/>
        <v/>
      </c>
      <c r="CO89" s="12" t="str">
        <f t="shared" si="205"/>
        <v/>
      </c>
      <c r="CP89" s="12" t="str">
        <f t="shared" si="205"/>
        <v/>
      </c>
      <c r="CQ89" s="12" t="str">
        <f t="shared" si="205"/>
        <v/>
      </c>
      <c r="CR89" s="12" t="str">
        <f t="shared" si="206"/>
        <v/>
      </c>
      <c r="CS89" s="12" t="str">
        <f t="shared" si="206"/>
        <v/>
      </c>
      <c r="CT89" s="12" t="str">
        <f t="shared" si="206"/>
        <v/>
      </c>
      <c r="CU89" s="12" t="str">
        <f t="shared" si="206"/>
        <v/>
      </c>
      <c r="CV89" s="12" t="str">
        <f t="shared" si="206"/>
        <v/>
      </c>
      <c r="CW89" s="12" t="str">
        <f t="shared" si="206"/>
        <v/>
      </c>
      <c r="CX89" s="12" t="str">
        <f t="shared" si="206"/>
        <v/>
      </c>
      <c r="CY89" s="12" t="str">
        <f t="shared" si="206"/>
        <v/>
      </c>
      <c r="CZ89" s="12" t="str">
        <f t="shared" si="206"/>
        <v/>
      </c>
      <c r="DA89" s="12" t="str">
        <f t="shared" si="206"/>
        <v/>
      </c>
      <c r="DB89" s="12" t="str">
        <f t="shared" si="206"/>
        <v/>
      </c>
      <c r="DC89" s="12" t="str">
        <f t="shared" si="206"/>
        <v/>
      </c>
      <c r="DD89" s="12" t="str">
        <f t="shared" si="206"/>
        <v/>
      </c>
      <c r="DE89" s="12" t="str">
        <f t="shared" si="206"/>
        <v/>
      </c>
      <c r="DF89" s="12" t="str">
        <f t="shared" si="206"/>
        <v/>
      </c>
      <c r="DG89" s="12" t="str">
        <f t="shared" si="207"/>
        <v/>
      </c>
      <c r="DH89" s="12" t="str">
        <f t="shared" si="207"/>
        <v/>
      </c>
      <c r="DI89" s="12" t="str">
        <f t="shared" si="207"/>
        <v/>
      </c>
      <c r="DJ89" s="12" t="str">
        <f t="shared" si="207"/>
        <v/>
      </c>
      <c r="DK89" s="12" t="str">
        <f t="shared" si="207"/>
        <v/>
      </c>
      <c r="DL89" s="12" t="str">
        <f t="shared" si="207"/>
        <v/>
      </c>
      <c r="DM89" s="12" t="str">
        <f t="shared" si="207"/>
        <v/>
      </c>
      <c r="DN89" s="12" t="str">
        <f t="shared" si="207"/>
        <v/>
      </c>
      <c r="DO89" s="12" t="str">
        <f t="shared" si="207"/>
        <v/>
      </c>
      <c r="DP89" s="12" t="str">
        <f t="shared" si="207"/>
        <v/>
      </c>
      <c r="DQ89" s="12" t="str">
        <f t="shared" si="207"/>
        <v/>
      </c>
      <c r="DR89" s="12" t="str">
        <f t="shared" si="207"/>
        <v/>
      </c>
      <c r="DS89" s="12" t="str">
        <f t="shared" si="207"/>
        <v/>
      </c>
      <c r="DT89" s="12" t="str">
        <f t="shared" si="207"/>
        <v/>
      </c>
      <c r="DU89" s="12" t="str">
        <f t="shared" si="207"/>
        <v/>
      </c>
      <c r="DV89" s="12" t="str">
        <f t="shared" si="207"/>
        <v/>
      </c>
      <c r="DW89" s="12" t="str">
        <f t="shared" si="207"/>
        <v/>
      </c>
      <c r="DX89" s="12" t="str">
        <f t="shared" si="207"/>
        <v/>
      </c>
      <c r="DY89" s="12" t="str">
        <f t="shared" si="207"/>
        <v/>
      </c>
      <c r="DZ89" s="12" t="str">
        <f t="shared" si="207"/>
        <v/>
      </c>
      <c r="EA89" s="12" t="str">
        <f t="shared" si="207"/>
        <v/>
      </c>
      <c r="EB89" s="12" t="str">
        <f t="shared" si="207"/>
        <v/>
      </c>
      <c r="EC89" s="12" t="str">
        <f t="shared" si="207"/>
        <v/>
      </c>
      <c r="ED89" s="12" t="str">
        <f t="shared" si="207"/>
        <v/>
      </c>
      <c r="EE89" s="12" t="str">
        <f t="shared" si="207"/>
        <v/>
      </c>
      <c r="EF89" s="12" t="str">
        <f t="shared" si="207"/>
        <v/>
      </c>
      <c r="EG89" s="12" t="str">
        <f t="shared" si="207"/>
        <v/>
      </c>
      <c r="EH89" s="12" t="str">
        <f t="shared" si="207"/>
        <v/>
      </c>
      <c r="EI89" s="12" t="str">
        <f t="shared" si="207"/>
        <v/>
      </c>
      <c r="EJ89" s="12" t="str">
        <f t="shared" si="208"/>
        <v/>
      </c>
      <c r="EK89" s="12" t="str">
        <f t="shared" si="208"/>
        <v/>
      </c>
      <c r="EL89" s="12" t="str">
        <f t="shared" si="208"/>
        <v/>
      </c>
      <c r="EM89" s="12" t="str">
        <f t="shared" si="208"/>
        <v/>
      </c>
      <c r="EN89" s="12" t="str">
        <f t="shared" si="208"/>
        <v/>
      </c>
      <c r="EO89" s="12" t="str">
        <f t="shared" si="208"/>
        <v/>
      </c>
      <c r="EP89" s="12" t="str">
        <f t="shared" si="208"/>
        <v/>
      </c>
      <c r="EQ89" s="12" t="str">
        <f t="shared" si="208"/>
        <v/>
      </c>
      <c r="ER89" s="12" t="str">
        <f t="shared" si="208"/>
        <v/>
      </c>
      <c r="ES89" s="12" t="str">
        <f t="shared" si="208"/>
        <v/>
      </c>
      <c r="ET89" s="12" t="str">
        <f t="shared" si="208"/>
        <v/>
      </c>
      <c r="EU89" s="12" t="str">
        <f t="shared" si="208"/>
        <v/>
      </c>
    </row>
    <row r="90" spans="1:151" ht="18" customHeight="1" x14ac:dyDescent="0.2">
      <c r="A90" s="7" t="str">
        <f t="shared" ref="A90:A93" si="209">CONCATENATE(J90," ",H90," ",I90)</f>
        <v>U20W 60m Final</v>
      </c>
      <c r="B90" s="141" t="str">
        <f>'U13-U17-U20 Champs Timescale'!B75</f>
        <v>T20-2</v>
      </c>
      <c r="C90" s="142">
        <f>'U13-U17-U20 Champs Timescale'!C75</f>
        <v>0</v>
      </c>
      <c r="D90" s="151">
        <f>'U13-U17-U20 Champs Timescale'!D75</f>
        <v>1.3888888888888888E-2</v>
      </c>
      <c r="E90" s="144">
        <f>'U13-U17-U20 Champs Timescale'!E75</f>
        <v>0.66145833333333293</v>
      </c>
      <c r="F90" s="145">
        <f>'U13-U17-U20 Champs Timescale'!F75</f>
        <v>0.67187499999999956</v>
      </c>
      <c r="G90" s="196">
        <f>'U13-U17-U20 Champs Timescale'!G75</f>
        <v>0.67534722222222177</v>
      </c>
      <c r="H90" s="232" t="str">
        <f>'U13-U17-U20 Champs Timescale'!K75</f>
        <v>60m</v>
      </c>
      <c r="I90" s="232" t="str">
        <f>'U13-U17-U20 Champs Timescale'!L75</f>
        <v>Final</v>
      </c>
      <c r="J90" s="233" t="str">
        <f>'U13-U17-U20 Champs Timescale'!H75</f>
        <v>U20W</v>
      </c>
      <c r="K90" s="147">
        <f>'U13-U17-U20 Champs Timescale'!I75</f>
        <v>8</v>
      </c>
      <c r="L90" s="152" t="str">
        <f>'U13-U17-U20 Champs Timescale'!J75</f>
        <v>1</v>
      </c>
      <c r="M90" s="149">
        <v>9</v>
      </c>
      <c r="N90" s="146">
        <f t="shared" ref="N90:N93" si="210">SUM(L90*$N$107)</f>
        <v>3.472222222222222E-3</v>
      </c>
      <c r="O90" s="146"/>
      <c r="Q90" s="183">
        <f t="shared" ref="Q90:Q93" si="211">SUM(G90+N90)</f>
        <v>0.67881944444444398</v>
      </c>
      <c r="R90" s="108" t="s">
        <v>2666</v>
      </c>
      <c r="S90" s="24">
        <v>1</v>
      </c>
      <c r="T90" s="97" t="s">
        <v>103</v>
      </c>
      <c r="U90" s="82">
        <f t="shared" si="194"/>
        <v>1.3888888888888888E-2</v>
      </c>
      <c r="V90" s="64">
        <f t="shared" si="195"/>
        <v>0.63020833333333304</v>
      </c>
      <c r="W90" s="63">
        <f t="shared" si="196"/>
        <v>0.63541666666666641</v>
      </c>
      <c r="X90" s="11">
        <f t="shared" si="197"/>
        <v>1</v>
      </c>
      <c r="Y90" s="42">
        <f t="shared" si="198"/>
        <v>7</v>
      </c>
      <c r="Z90" s="26" t="str">
        <f t="shared" si="199"/>
        <v/>
      </c>
      <c r="AA90" s="12" t="str">
        <f t="shared" si="199"/>
        <v/>
      </c>
      <c r="AB90" s="12" t="str">
        <f t="shared" si="199"/>
        <v/>
      </c>
      <c r="AC90" s="12" t="str">
        <f t="shared" si="199"/>
        <v/>
      </c>
      <c r="AD90" s="12" t="str">
        <f t="shared" si="199"/>
        <v/>
      </c>
      <c r="AE90" s="12" t="str">
        <f t="shared" si="199"/>
        <v/>
      </c>
      <c r="AF90" s="12" t="str">
        <f t="shared" si="199"/>
        <v/>
      </c>
      <c r="AG90" s="12" t="str">
        <f t="shared" si="199"/>
        <v/>
      </c>
      <c r="AH90" s="12" t="str">
        <f t="shared" si="199"/>
        <v/>
      </c>
      <c r="AI90" s="12" t="str">
        <f t="shared" si="199"/>
        <v/>
      </c>
      <c r="AJ90" s="12" t="str">
        <f t="shared" si="200"/>
        <v/>
      </c>
      <c r="AK90" s="12" t="str">
        <f t="shared" si="200"/>
        <v/>
      </c>
      <c r="AL90" s="12" t="str">
        <f t="shared" si="200"/>
        <v/>
      </c>
      <c r="AM90" s="12" t="str">
        <f t="shared" si="200"/>
        <v/>
      </c>
      <c r="AN90" s="12" t="str">
        <f t="shared" si="200"/>
        <v/>
      </c>
      <c r="AO90" s="12" t="str">
        <f t="shared" si="200"/>
        <v/>
      </c>
      <c r="AP90" s="12" t="str">
        <f t="shared" si="200"/>
        <v/>
      </c>
      <c r="AQ90" s="12" t="str">
        <f t="shared" si="200"/>
        <v/>
      </c>
      <c r="AR90" s="12" t="str">
        <f t="shared" si="200"/>
        <v/>
      </c>
      <c r="AS90" s="12" t="str">
        <f t="shared" si="200"/>
        <v/>
      </c>
      <c r="AT90" s="12" t="str">
        <f t="shared" si="201"/>
        <v/>
      </c>
      <c r="AU90" s="12" t="str">
        <f t="shared" si="201"/>
        <v/>
      </c>
      <c r="AV90" s="12" t="str">
        <f t="shared" si="201"/>
        <v/>
      </c>
      <c r="AW90" s="12" t="str">
        <f t="shared" si="201"/>
        <v/>
      </c>
      <c r="AX90" s="12" t="str">
        <f t="shared" si="201"/>
        <v/>
      </c>
      <c r="AY90" s="12" t="str">
        <f t="shared" si="201"/>
        <v/>
      </c>
      <c r="AZ90" s="12" t="str">
        <f t="shared" si="201"/>
        <v/>
      </c>
      <c r="BA90" s="12" t="str">
        <f t="shared" si="201"/>
        <v/>
      </c>
      <c r="BB90" s="12" t="str">
        <f t="shared" si="201"/>
        <v/>
      </c>
      <c r="BC90" s="12" t="str">
        <f t="shared" si="201"/>
        <v/>
      </c>
      <c r="BD90" s="12" t="str">
        <f t="shared" si="202"/>
        <v/>
      </c>
      <c r="BE90" s="12" t="str">
        <f t="shared" si="202"/>
        <v/>
      </c>
      <c r="BF90" s="12" t="str">
        <f t="shared" si="202"/>
        <v/>
      </c>
      <c r="BG90" s="12" t="str">
        <f t="shared" si="202"/>
        <v/>
      </c>
      <c r="BH90" s="12" t="str">
        <f t="shared" si="202"/>
        <v/>
      </c>
      <c r="BI90" s="12" t="str">
        <f t="shared" si="202"/>
        <v/>
      </c>
      <c r="BJ90" s="12" t="str">
        <f t="shared" si="202"/>
        <v/>
      </c>
      <c r="BK90" s="12" t="str">
        <f t="shared" si="202"/>
        <v/>
      </c>
      <c r="BL90" s="12" t="str">
        <f t="shared" si="202"/>
        <v/>
      </c>
      <c r="BM90" s="12" t="str">
        <f t="shared" si="202"/>
        <v/>
      </c>
      <c r="BN90" s="12" t="str">
        <f t="shared" si="203"/>
        <v/>
      </c>
      <c r="BO90" s="12" t="str">
        <f t="shared" si="203"/>
        <v/>
      </c>
      <c r="BP90" s="12" t="str">
        <f t="shared" si="203"/>
        <v/>
      </c>
      <c r="BQ90" s="12" t="str">
        <f t="shared" si="203"/>
        <v/>
      </c>
      <c r="BR90" s="12" t="str">
        <f t="shared" si="203"/>
        <v/>
      </c>
      <c r="BS90" s="12" t="str">
        <f t="shared" si="203"/>
        <v/>
      </c>
      <c r="BT90" s="12" t="str">
        <f t="shared" si="203"/>
        <v/>
      </c>
      <c r="BU90" s="12">
        <f t="shared" si="203"/>
        <v>1</v>
      </c>
      <c r="BV90" s="12">
        <f t="shared" si="203"/>
        <v>1</v>
      </c>
      <c r="BW90" s="12" t="str">
        <f t="shared" si="203"/>
        <v/>
      </c>
      <c r="BX90" s="12" t="str">
        <f t="shared" si="204"/>
        <v/>
      </c>
      <c r="BY90" s="12" t="str">
        <f t="shared" si="204"/>
        <v/>
      </c>
      <c r="BZ90" s="12" t="str">
        <f t="shared" si="204"/>
        <v/>
      </c>
      <c r="CA90" s="12" t="str">
        <f t="shared" si="204"/>
        <v/>
      </c>
      <c r="CB90" s="12" t="str">
        <f t="shared" si="204"/>
        <v/>
      </c>
      <c r="CC90" s="12" t="str">
        <f t="shared" si="204"/>
        <v/>
      </c>
      <c r="CD90" s="12" t="str">
        <f t="shared" si="204"/>
        <v/>
      </c>
      <c r="CE90" s="12" t="str">
        <f t="shared" si="204"/>
        <v/>
      </c>
      <c r="CF90" s="12" t="str">
        <f t="shared" si="204"/>
        <v/>
      </c>
      <c r="CG90" s="12" t="str">
        <f t="shared" si="204"/>
        <v/>
      </c>
      <c r="CH90" s="12" t="str">
        <f t="shared" si="205"/>
        <v/>
      </c>
      <c r="CI90" s="12" t="str">
        <f t="shared" si="205"/>
        <v/>
      </c>
      <c r="CJ90" s="12" t="str">
        <f t="shared" si="205"/>
        <v/>
      </c>
      <c r="CK90" s="12" t="str">
        <f t="shared" si="205"/>
        <v/>
      </c>
      <c r="CL90" s="12" t="str">
        <f t="shared" si="205"/>
        <v/>
      </c>
      <c r="CM90" s="12" t="str">
        <f t="shared" si="205"/>
        <v/>
      </c>
      <c r="CN90" s="12" t="str">
        <f t="shared" si="205"/>
        <v/>
      </c>
      <c r="CO90" s="12" t="str">
        <f t="shared" si="205"/>
        <v/>
      </c>
      <c r="CP90" s="12" t="str">
        <f t="shared" si="205"/>
        <v/>
      </c>
      <c r="CQ90" s="12" t="str">
        <f t="shared" si="205"/>
        <v/>
      </c>
      <c r="CR90" s="12" t="str">
        <f t="shared" si="206"/>
        <v/>
      </c>
      <c r="CS90" s="12" t="str">
        <f t="shared" si="206"/>
        <v/>
      </c>
      <c r="CT90" s="12" t="str">
        <f t="shared" si="206"/>
        <v/>
      </c>
      <c r="CU90" s="12" t="str">
        <f t="shared" si="206"/>
        <v/>
      </c>
      <c r="CV90" s="12" t="str">
        <f t="shared" si="206"/>
        <v/>
      </c>
      <c r="CW90" s="12" t="str">
        <f t="shared" si="206"/>
        <v/>
      </c>
      <c r="CX90" s="12" t="str">
        <f t="shared" si="206"/>
        <v/>
      </c>
      <c r="CY90" s="12" t="str">
        <f t="shared" si="206"/>
        <v/>
      </c>
      <c r="CZ90" s="12" t="str">
        <f t="shared" si="206"/>
        <v/>
      </c>
      <c r="DA90" s="12" t="str">
        <f t="shared" si="206"/>
        <v/>
      </c>
      <c r="DB90" s="12" t="str">
        <f t="shared" si="206"/>
        <v/>
      </c>
      <c r="DC90" s="12" t="str">
        <f t="shared" si="206"/>
        <v/>
      </c>
      <c r="DD90" s="12" t="str">
        <f t="shared" si="206"/>
        <v/>
      </c>
      <c r="DE90" s="12" t="str">
        <f t="shared" si="206"/>
        <v/>
      </c>
      <c r="DF90" s="12" t="str">
        <f t="shared" si="206"/>
        <v/>
      </c>
      <c r="DG90" s="12" t="str">
        <f t="shared" si="207"/>
        <v/>
      </c>
      <c r="DH90" s="12" t="str">
        <f t="shared" si="207"/>
        <v/>
      </c>
      <c r="DI90" s="12" t="str">
        <f t="shared" si="207"/>
        <v/>
      </c>
      <c r="DJ90" s="12" t="str">
        <f t="shared" si="207"/>
        <v/>
      </c>
      <c r="DK90" s="12" t="str">
        <f t="shared" si="207"/>
        <v/>
      </c>
      <c r="DL90" s="12" t="str">
        <f t="shared" si="207"/>
        <v/>
      </c>
      <c r="DM90" s="12" t="str">
        <f t="shared" si="207"/>
        <v/>
      </c>
      <c r="DN90" s="12" t="str">
        <f t="shared" si="207"/>
        <v/>
      </c>
      <c r="DO90" s="12" t="str">
        <f t="shared" si="207"/>
        <v/>
      </c>
      <c r="DP90" s="12" t="str">
        <f t="shared" si="207"/>
        <v/>
      </c>
      <c r="DQ90" s="12" t="str">
        <f t="shared" si="207"/>
        <v/>
      </c>
      <c r="DR90" s="12" t="str">
        <f t="shared" si="207"/>
        <v/>
      </c>
      <c r="DS90" s="12" t="str">
        <f t="shared" si="207"/>
        <v/>
      </c>
      <c r="DT90" s="12" t="str">
        <f t="shared" si="207"/>
        <v/>
      </c>
      <c r="DU90" s="12" t="str">
        <f t="shared" si="207"/>
        <v/>
      </c>
      <c r="DV90" s="12" t="str">
        <f t="shared" si="207"/>
        <v/>
      </c>
      <c r="DW90" s="12" t="str">
        <f t="shared" si="207"/>
        <v/>
      </c>
      <c r="DX90" s="12" t="str">
        <f t="shared" si="207"/>
        <v/>
      </c>
      <c r="DY90" s="12" t="str">
        <f t="shared" si="207"/>
        <v/>
      </c>
      <c r="DZ90" s="12" t="str">
        <f t="shared" si="207"/>
        <v/>
      </c>
      <c r="EA90" s="12" t="str">
        <f t="shared" si="207"/>
        <v/>
      </c>
      <c r="EB90" s="12" t="str">
        <f t="shared" si="207"/>
        <v/>
      </c>
      <c r="EC90" s="12" t="str">
        <f t="shared" si="207"/>
        <v/>
      </c>
      <c r="ED90" s="12" t="str">
        <f t="shared" si="207"/>
        <v/>
      </c>
      <c r="EE90" s="12" t="str">
        <f t="shared" si="207"/>
        <v/>
      </c>
      <c r="EF90" s="12" t="str">
        <f t="shared" si="207"/>
        <v/>
      </c>
      <c r="EG90" s="12" t="str">
        <f t="shared" si="207"/>
        <v/>
      </c>
      <c r="EH90" s="12" t="str">
        <f t="shared" si="207"/>
        <v/>
      </c>
      <c r="EI90" s="12" t="str">
        <f t="shared" si="207"/>
        <v/>
      </c>
      <c r="EJ90" s="12" t="str">
        <f t="shared" si="208"/>
        <v/>
      </c>
      <c r="EK90" s="12" t="str">
        <f t="shared" si="208"/>
        <v/>
      </c>
      <c r="EL90" s="12" t="str">
        <f t="shared" si="208"/>
        <v/>
      </c>
      <c r="EM90" s="12" t="str">
        <f t="shared" si="208"/>
        <v/>
      </c>
      <c r="EN90" s="12" t="str">
        <f t="shared" si="208"/>
        <v/>
      </c>
      <c r="EO90" s="12" t="str">
        <f t="shared" si="208"/>
        <v/>
      </c>
      <c r="EP90" s="12" t="str">
        <f t="shared" si="208"/>
        <v/>
      </c>
      <c r="EQ90" s="12" t="str">
        <f t="shared" si="208"/>
        <v/>
      </c>
      <c r="ER90" s="12" t="str">
        <f t="shared" si="208"/>
        <v/>
      </c>
      <c r="ES90" s="12" t="str">
        <f t="shared" si="208"/>
        <v/>
      </c>
      <c r="ET90" s="12" t="str">
        <f t="shared" si="208"/>
        <v/>
      </c>
      <c r="EU90" s="12" t="str">
        <f t="shared" si="208"/>
        <v/>
      </c>
    </row>
    <row r="91" spans="1:151" ht="18" customHeight="1" x14ac:dyDescent="0.2">
      <c r="A91" s="7" t="str">
        <f t="shared" si="209"/>
        <v>U20M 60m Final</v>
      </c>
      <c r="B91" s="141" t="str">
        <f>'U13-U17-U20 Champs Timescale'!B76</f>
        <v>T21-2</v>
      </c>
      <c r="C91" s="142">
        <f>'U13-U17-U20 Champs Timescale'!C76</f>
        <v>0</v>
      </c>
      <c r="D91" s="151">
        <f>'U13-U17-U20 Champs Timescale'!D76</f>
        <v>1.3888888888888888E-2</v>
      </c>
      <c r="E91" s="144">
        <f>'U13-U17-U20 Champs Timescale'!E76</f>
        <v>0.66493055555555514</v>
      </c>
      <c r="F91" s="145">
        <f>'U13-U17-U20 Champs Timescale'!F76</f>
        <v>0.67534722222222177</v>
      </c>
      <c r="G91" s="196">
        <f>'U13-U17-U20 Champs Timescale'!G76</f>
        <v>0.67881944444444398</v>
      </c>
      <c r="H91" s="232" t="str">
        <f>'U13-U17-U20 Champs Timescale'!K76</f>
        <v>60m</v>
      </c>
      <c r="I91" s="232" t="str">
        <f>'U13-U17-U20 Champs Timescale'!L76</f>
        <v>Final</v>
      </c>
      <c r="J91" s="233" t="str">
        <f>'U13-U17-U20 Champs Timescale'!H76</f>
        <v>U20M</v>
      </c>
      <c r="K91" s="147">
        <f>'U13-U17-U20 Champs Timescale'!I76</f>
        <v>8</v>
      </c>
      <c r="L91" s="152" t="str">
        <f>'U13-U17-U20 Champs Timescale'!J76</f>
        <v>1</v>
      </c>
      <c r="M91" s="149">
        <v>10</v>
      </c>
      <c r="N91" s="146">
        <f t="shared" si="210"/>
        <v>3.472222222222222E-3</v>
      </c>
      <c r="O91" s="146"/>
      <c r="Q91" s="183">
        <f t="shared" si="211"/>
        <v>0.68229166666666619</v>
      </c>
      <c r="R91" s="108" t="s">
        <v>2663</v>
      </c>
      <c r="S91" s="24">
        <v>1</v>
      </c>
      <c r="T91" s="73" t="s">
        <v>100</v>
      </c>
      <c r="U91" s="82" t="str">
        <f t="shared" si="194"/>
        <v/>
      </c>
      <c r="V91" s="64" t="str">
        <f t="shared" si="195"/>
        <v/>
      </c>
      <c r="W91" s="63" t="str">
        <f t="shared" si="196"/>
        <v/>
      </c>
      <c r="X91" s="11" t="str">
        <f t="shared" si="197"/>
        <v/>
      </c>
      <c r="Y91" s="42" t="str">
        <f t="shared" si="198"/>
        <v/>
      </c>
      <c r="Z91" s="26" t="str">
        <f t="shared" si="199"/>
        <v/>
      </c>
      <c r="AA91" s="12" t="str">
        <f t="shared" si="199"/>
        <v/>
      </c>
      <c r="AB91" s="12" t="str">
        <f t="shared" si="199"/>
        <v/>
      </c>
      <c r="AC91" s="12" t="str">
        <f t="shared" si="199"/>
        <v/>
      </c>
      <c r="AD91" s="12" t="str">
        <f t="shared" si="199"/>
        <v/>
      </c>
      <c r="AE91" s="12" t="str">
        <f t="shared" si="199"/>
        <v/>
      </c>
      <c r="AF91" s="12" t="str">
        <f t="shared" si="199"/>
        <v/>
      </c>
      <c r="AG91" s="12" t="str">
        <f t="shared" si="199"/>
        <v/>
      </c>
      <c r="AH91" s="12" t="str">
        <f t="shared" si="199"/>
        <v/>
      </c>
      <c r="AI91" s="12" t="str">
        <f t="shared" si="199"/>
        <v/>
      </c>
      <c r="AJ91" s="12" t="str">
        <f t="shared" si="200"/>
        <v/>
      </c>
      <c r="AK91" s="12" t="str">
        <f t="shared" si="200"/>
        <v/>
      </c>
      <c r="AL91" s="12" t="str">
        <f t="shared" si="200"/>
        <v/>
      </c>
      <c r="AM91" s="12" t="str">
        <f t="shared" si="200"/>
        <v/>
      </c>
      <c r="AN91" s="12" t="str">
        <f t="shared" si="200"/>
        <v/>
      </c>
      <c r="AO91" s="12" t="str">
        <f t="shared" si="200"/>
        <v/>
      </c>
      <c r="AP91" s="12" t="str">
        <f t="shared" si="200"/>
        <v/>
      </c>
      <c r="AQ91" s="12" t="str">
        <f t="shared" si="200"/>
        <v/>
      </c>
      <c r="AR91" s="12" t="str">
        <f t="shared" si="200"/>
        <v/>
      </c>
      <c r="AS91" s="12" t="str">
        <f t="shared" si="200"/>
        <v/>
      </c>
      <c r="AT91" s="12" t="str">
        <f t="shared" si="201"/>
        <v/>
      </c>
      <c r="AU91" s="12" t="str">
        <f t="shared" si="201"/>
        <v/>
      </c>
      <c r="AV91" s="12" t="str">
        <f t="shared" si="201"/>
        <v/>
      </c>
      <c r="AW91" s="12" t="str">
        <f t="shared" si="201"/>
        <v/>
      </c>
      <c r="AX91" s="12" t="str">
        <f t="shared" si="201"/>
        <v/>
      </c>
      <c r="AY91" s="12" t="str">
        <f t="shared" si="201"/>
        <v/>
      </c>
      <c r="AZ91" s="12" t="str">
        <f t="shared" si="201"/>
        <v/>
      </c>
      <c r="BA91" s="12" t="str">
        <f t="shared" si="201"/>
        <v/>
      </c>
      <c r="BB91" s="12" t="str">
        <f t="shared" si="201"/>
        <v/>
      </c>
      <c r="BC91" s="12" t="str">
        <f t="shared" si="201"/>
        <v/>
      </c>
      <c r="BD91" s="12" t="str">
        <f t="shared" si="202"/>
        <v/>
      </c>
      <c r="BE91" s="12" t="str">
        <f t="shared" si="202"/>
        <v/>
      </c>
      <c r="BF91" s="12" t="str">
        <f t="shared" si="202"/>
        <v/>
      </c>
      <c r="BG91" s="12" t="str">
        <f t="shared" si="202"/>
        <v/>
      </c>
      <c r="BH91" s="12" t="str">
        <f t="shared" si="202"/>
        <v/>
      </c>
      <c r="BI91" s="12" t="str">
        <f t="shared" si="202"/>
        <v/>
      </c>
      <c r="BJ91" s="12" t="str">
        <f t="shared" si="202"/>
        <v/>
      </c>
      <c r="BK91" s="12" t="str">
        <f t="shared" si="202"/>
        <v/>
      </c>
      <c r="BL91" s="12" t="str">
        <f t="shared" si="202"/>
        <v/>
      </c>
      <c r="BM91" s="12" t="str">
        <f t="shared" si="202"/>
        <v/>
      </c>
      <c r="BN91" s="12" t="str">
        <f t="shared" si="203"/>
        <v/>
      </c>
      <c r="BO91" s="12" t="str">
        <f t="shared" si="203"/>
        <v/>
      </c>
      <c r="BP91" s="12" t="str">
        <f t="shared" si="203"/>
        <v/>
      </c>
      <c r="BQ91" s="12" t="str">
        <f t="shared" si="203"/>
        <v/>
      </c>
      <c r="BR91" s="12" t="str">
        <f t="shared" si="203"/>
        <v/>
      </c>
      <c r="BS91" s="12" t="str">
        <f t="shared" si="203"/>
        <v/>
      </c>
      <c r="BT91" s="12" t="str">
        <f t="shared" si="203"/>
        <v/>
      </c>
      <c r="BU91" s="12" t="str">
        <f t="shared" si="203"/>
        <v/>
      </c>
      <c r="BV91" s="12" t="str">
        <f t="shared" si="203"/>
        <v/>
      </c>
      <c r="BW91" s="12" t="str">
        <f t="shared" si="203"/>
        <v/>
      </c>
      <c r="BX91" s="12" t="str">
        <f t="shared" si="204"/>
        <v/>
      </c>
      <c r="BY91" s="12" t="str">
        <f t="shared" si="204"/>
        <v/>
      </c>
      <c r="BZ91" s="12" t="str">
        <f t="shared" si="204"/>
        <v/>
      </c>
      <c r="CA91" s="12" t="str">
        <f t="shared" si="204"/>
        <v/>
      </c>
      <c r="CB91" s="12" t="str">
        <f t="shared" si="204"/>
        <v/>
      </c>
      <c r="CC91" s="12" t="str">
        <f t="shared" si="204"/>
        <v/>
      </c>
      <c r="CD91" s="12" t="str">
        <f t="shared" si="204"/>
        <v/>
      </c>
      <c r="CE91" s="12" t="str">
        <f t="shared" si="204"/>
        <v/>
      </c>
      <c r="CF91" s="12" t="str">
        <f t="shared" si="204"/>
        <v/>
      </c>
      <c r="CG91" s="12" t="str">
        <f t="shared" si="204"/>
        <v/>
      </c>
      <c r="CH91" s="12" t="str">
        <f t="shared" si="205"/>
        <v/>
      </c>
      <c r="CI91" s="12" t="str">
        <f t="shared" si="205"/>
        <v/>
      </c>
      <c r="CJ91" s="12" t="str">
        <f t="shared" si="205"/>
        <v/>
      </c>
      <c r="CK91" s="12" t="str">
        <f t="shared" si="205"/>
        <v/>
      </c>
      <c r="CL91" s="12" t="str">
        <f t="shared" si="205"/>
        <v/>
      </c>
      <c r="CM91" s="12" t="str">
        <f t="shared" si="205"/>
        <v/>
      </c>
      <c r="CN91" s="12" t="str">
        <f t="shared" si="205"/>
        <v/>
      </c>
      <c r="CO91" s="12" t="str">
        <f t="shared" si="205"/>
        <v/>
      </c>
      <c r="CP91" s="12" t="str">
        <f t="shared" si="205"/>
        <v/>
      </c>
      <c r="CQ91" s="12" t="str">
        <f t="shared" si="205"/>
        <v/>
      </c>
      <c r="CR91" s="12" t="str">
        <f t="shared" si="206"/>
        <v/>
      </c>
      <c r="CS91" s="12" t="str">
        <f t="shared" si="206"/>
        <v/>
      </c>
      <c r="CT91" s="12" t="str">
        <f t="shared" si="206"/>
        <v/>
      </c>
      <c r="CU91" s="12" t="str">
        <f t="shared" si="206"/>
        <v/>
      </c>
      <c r="CV91" s="12" t="str">
        <f t="shared" si="206"/>
        <v/>
      </c>
      <c r="CW91" s="12" t="str">
        <f t="shared" si="206"/>
        <v/>
      </c>
      <c r="CX91" s="12" t="str">
        <f t="shared" si="206"/>
        <v/>
      </c>
      <c r="CY91" s="12" t="str">
        <f t="shared" si="206"/>
        <v/>
      </c>
      <c r="CZ91" s="12" t="str">
        <f t="shared" si="206"/>
        <v/>
      </c>
      <c r="DA91" s="12" t="str">
        <f t="shared" si="206"/>
        <v/>
      </c>
      <c r="DB91" s="12" t="str">
        <f t="shared" si="206"/>
        <v/>
      </c>
      <c r="DC91" s="12" t="str">
        <f t="shared" si="206"/>
        <v/>
      </c>
      <c r="DD91" s="12" t="str">
        <f t="shared" si="206"/>
        <v/>
      </c>
      <c r="DE91" s="12" t="str">
        <f t="shared" si="206"/>
        <v/>
      </c>
      <c r="DF91" s="12" t="str">
        <f t="shared" si="206"/>
        <v/>
      </c>
      <c r="DG91" s="12" t="str">
        <f t="shared" si="207"/>
        <v/>
      </c>
      <c r="DH91" s="12" t="str">
        <f t="shared" si="207"/>
        <v/>
      </c>
      <c r="DI91" s="12" t="str">
        <f t="shared" si="207"/>
        <v/>
      </c>
      <c r="DJ91" s="12" t="str">
        <f t="shared" si="207"/>
        <v/>
      </c>
      <c r="DK91" s="12" t="str">
        <f t="shared" si="207"/>
        <v/>
      </c>
      <c r="DL91" s="12" t="str">
        <f t="shared" si="207"/>
        <v/>
      </c>
      <c r="DM91" s="12" t="str">
        <f t="shared" si="207"/>
        <v/>
      </c>
      <c r="DN91" s="12" t="str">
        <f t="shared" si="207"/>
        <v/>
      </c>
      <c r="DO91" s="12" t="str">
        <f t="shared" si="207"/>
        <v/>
      </c>
      <c r="DP91" s="12" t="str">
        <f t="shared" si="207"/>
        <v/>
      </c>
      <c r="DQ91" s="12" t="str">
        <f t="shared" si="207"/>
        <v/>
      </c>
      <c r="DR91" s="12" t="str">
        <f t="shared" si="207"/>
        <v/>
      </c>
      <c r="DS91" s="12" t="str">
        <f t="shared" si="207"/>
        <v/>
      </c>
      <c r="DT91" s="12" t="str">
        <f t="shared" si="207"/>
        <v/>
      </c>
      <c r="DU91" s="12" t="str">
        <f t="shared" si="207"/>
        <v/>
      </c>
      <c r="DV91" s="12" t="str">
        <f t="shared" si="207"/>
        <v/>
      </c>
      <c r="DW91" s="12" t="str">
        <f t="shared" si="207"/>
        <v/>
      </c>
      <c r="DX91" s="12" t="str">
        <f t="shared" si="207"/>
        <v/>
      </c>
      <c r="DY91" s="12" t="str">
        <f t="shared" si="207"/>
        <v/>
      </c>
      <c r="DZ91" s="12" t="str">
        <f t="shared" si="207"/>
        <v/>
      </c>
      <c r="EA91" s="12" t="str">
        <f t="shared" si="207"/>
        <v/>
      </c>
      <c r="EB91" s="12" t="str">
        <f t="shared" si="207"/>
        <v/>
      </c>
      <c r="EC91" s="12" t="str">
        <f t="shared" si="207"/>
        <v/>
      </c>
      <c r="ED91" s="12" t="str">
        <f t="shared" si="207"/>
        <v/>
      </c>
      <c r="EE91" s="12" t="str">
        <f t="shared" si="207"/>
        <v/>
      </c>
      <c r="EF91" s="12" t="str">
        <f t="shared" si="207"/>
        <v/>
      </c>
      <c r="EG91" s="12" t="str">
        <f t="shared" si="207"/>
        <v/>
      </c>
      <c r="EH91" s="12" t="str">
        <f t="shared" si="207"/>
        <v/>
      </c>
      <c r="EI91" s="12" t="str">
        <f t="shared" si="207"/>
        <v/>
      </c>
      <c r="EJ91" s="12" t="str">
        <f t="shared" si="208"/>
        <v/>
      </c>
      <c r="EK91" s="12" t="str">
        <f t="shared" si="208"/>
        <v/>
      </c>
      <c r="EL91" s="12" t="str">
        <f t="shared" si="208"/>
        <v/>
      </c>
      <c r="EM91" s="12" t="str">
        <f t="shared" si="208"/>
        <v/>
      </c>
      <c r="EN91" s="12" t="str">
        <f t="shared" si="208"/>
        <v/>
      </c>
      <c r="EO91" s="12" t="str">
        <f t="shared" si="208"/>
        <v/>
      </c>
      <c r="EP91" s="12" t="str">
        <f t="shared" si="208"/>
        <v/>
      </c>
      <c r="EQ91" s="12" t="str">
        <f t="shared" si="208"/>
        <v/>
      </c>
      <c r="ER91" s="12" t="str">
        <f t="shared" si="208"/>
        <v/>
      </c>
      <c r="ES91" s="12" t="str">
        <f t="shared" si="208"/>
        <v/>
      </c>
      <c r="ET91" s="12" t="str">
        <f t="shared" si="208"/>
        <v/>
      </c>
      <c r="EU91" s="12" t="str">
        <f t="shared" si="208"/>
        <v/>
      </c>
    </row>
    <row r="92" spans="1:151" ht="18" customHeight="1" x14ac:dyDescent="0.2">
      <c r="A92" s="7" t="str">
        <f t="shared" si="209"/>
        <v>U17M 60m Final</v>
      </c>
      <c r="B92" s="141" t="str">
        <f>'U13-U17-U20 Champs Timescale'!B77</f>
        <v>T22-2</v>
      </c>
      <c r="C92" s="142">
        <f>'U13-U17-U20 Champs Timescale'!C77</f>
        <v>0</v>
      </c>
      <c r="D92" s="151">
        <f>'U13-U17-U20 Champs Timescale'!D77</f>
        <v>1.3888888888888888E-2</v>
      </c>
      <c r="E92" s="144">
        <f>'U13-U17-U20 Champs Timescale'!E77</f>
        <v>0.66840277777777735</v>
      </c>
      <c r="F92" s="145">
        <f>'U13-U17-U20 Champs Timescale'!F77</f>
        <v>0.67881944444444398</v>
      </c>
      <c r="G92" s="196">
        <f>'U13-U17-U20 Champs Timescale'!G77</f>
        <v>0.68229166666666619</v>
      </c>
      <c r="H92" s="232" t="str">
        <f>'U13-U17-U20 Champs Timescale'!K77</f>
        <v>60m</v>
      </c>
      <c r="I92" s="232" t="str">
        <f>'U13-U17-U20 Champs Timescale'!L77</f>
        <v>Final</v>
      </c>
      <c r="J92" s="233" t="str">
        <f>'U13-U17-U20 Champs Timescale'!H77</f>
        <v>U17M</v>
      </c>
      <c r="K92" s="147">
        <f>'U13-U17-U20 Champs Timescale'!I77</f>
        <v>8</v>
      </c>
      <c r="L92" s="152" t="str">
        <f>'U13-U17-U20 Champs Timescale'!J77</f>
        <v>1</v>
      </c>
      <c r="M92" s="149">
        <v>11</v>
      </c>
      <c r="N92" s="146">
        <f t="shared" si="210"/>
        <v>3.472222222222222E-3</v>
      </c>
      <c r="O92" s="146"/>
      <c r="Q92" s="183">
        <f t="shared" si="211"/>
        <v>0.6857638888888884</v>
      </c>
      <c r="R92" s="108" t="str">
        <f t="shared" si="193"/>
        <v>U17W Pole Vault</v>
      </c>
      <c r="S92" s="24">
        <v>1</v>
      </c>
      <c r="T92" s="193" t="s">
        <v>84</v>
      </c>
      <c r="U92" s="82">
        <f t="shared" si="194"/>
        <v>1.7361111111111112E-2</v>
      </c>
      <c r="V92" s="64">
        <f t="shared" si="195"/>
        <v>0.60416666666666663</v>
      </c>
      <c r="W92" s="63">
        <f t="shared" si="196"/>
        <v>0.64583333333333326</v>
      </c>
      <c r="X92" s="11">
        <f t="shared" si="197"/>
        <v>1</v>
      </c>
      <c r="Y92" s="42">
        <f t="shared" si="198"/>
        <v>3</v>
      </c>
      <c r="Z92" s="26" t="str">
        <f t="shared" si="199"/>
        <v/>
      </c>
      <c r="AA92" s="12" t="str">
        <f t="shared" si="199"/>
        <v/>
      </c>
      <c r="AB92" s="12" t="str">
        <f t="shared" si="199"/>
        <v/>
      </c>
      <c r="AC92" s="12" t="str">
        <f t="shared" si="199"/>
        <v/>
      </c>
      <c r="AD92" s="12" t="str">
        <f t="shared" si="199"/>
        <v/>
      </c>
      <c r="AE92" s="12" t="str">
        <f t="shared" si="199"/>
        <v/>
      </c>
      <c r="AF92" s="12" t="str">
        <f t="shared" si="199"/>
        <v/>
      </c>
      <c r="AG92" s="12" t="str">
        <f t="shared" si="199"/>
        <v/>
      </c>
      <c r="AH92" s="12" t="str">
        <f t="shared" si="199"/>
        <v/>
      </c>
      <c r="AI92" s="12" t="str">
        <f t="shared" si="199"/>
        <v/>
      </c>
      <c r="AJ92" s="12" t="str">
        <f t="shared" si="200"/>
        <v/>
      </c>
      <c r="AK92" s="12" t="str">
        <f t="shared" si="200"/>
        <v/>
      </c>
      <c r="AL92" s="12" t="str">
        <f t="shared" si="200"/>
        <v/>
      </c>
      <c r="AM92" s="12" t="str">
        <f t="shared" si="200"/>
        <v/>
      </c>
      <c r="AN92" s="12" t="str">
        <f t="shared" si="200"/>
        <v/>
      </c>
      <c r="AO92" s="12" t="str">
        <f t="shared" si="200"/>
        <v/>
      </c>
      <c r="AP92" s="12" t="str">
        <f t="shared" si="200"/>
        <v/>
      </c>
      <c r="AQ92" s="12" t="str">
        <f t="shared" si="200"/>
        <v/>
      </c>
      <c r="AR92" s="12" t="str">
        <f t="shared" si="200"/>
        <v/>
      </c>
      <c r="AS92" s="12" t="str">
        <f t="shared" si="200"/>
        <v/>
      </c>
      <c r="AT92" s="12" t="str">
        <f t="shared" si="201"/>
        <v/>
      </c>
      <c r="AU92" s="12" t="str">
        <f t="shared" si="201"/>
        <v/>
      </c>
      <c r="AV92" s="12" t="str">
        <f t="shared" si="201"/>
        <v/>
      </c>
      <c r="AW92" s="12" t="str">
        <f t="shared" si="201"/>
        <v/>
      </c>
      <c r="AX92" s="12" t="str">
        <f t="shared" si="201"/>
        <v/>
      </c>
      <c r="AY92" s="12" t="str">
        <f t="shared" si="201"/>
        <v/>
      </c>
      <c r="AZ92" s="12" t="str">
        <f t="shared" si="201"/>
        <v/>
      </c>
      <c r="BA92" s="12" t="str">
        <f t="shared" si="201"/>
        <v/>
      </c>
      <c r="BB92" s="12" t="str">
        <f t="shared" si="201"/>
        <v/>
      </c>
      <c r="BC92" s="12" t="str">
        <f t="shared" si="201"/>
        <v/>
      </c>
      <c r="BD92" s="12" t="str">
        <f t="shared" si="202"/>
        <v/>
      </c>
      <c r="BE92" s="12" t="str">
        <f t="shared" si="202"/>
        <v/>
      </c>
      <c r="BF92" s="12" t="str">
        <f t="shared" si="202"/>
        <v/>
      </c>
      <c r="BG92" s="12" t="str">
        <f t="shared" si="202"/>
        <v/>
      </c>
      <c r="BH92" s="12" t="str">
        <f t="shared" si="202"/>
        <v/>
      </c>
      <c r="BI92" s="12" t="str">
        <f t="shared" si="202"/>
        <v/>
      </c>
      <c r="BJ92" s="12" t="str">
        <f t="shared" si="202"/>
        <v/>
      </c>
      <c r="BK92" s="12" t="str">
        <f t="shared" si="202"/>
        <v/>
      </c>
      <c r="BL92" s="12" t="str">
        <f t="shared" si="202"/>
        <v/>
      </c>
      <c r="BM92" s="12" t="str">
        <f t="shared" si="202"/>
        <v/>
      </c>
      <c r="BN92" s="12">
        <f t="shared" si="203"/>
        <v>1</v>
      </c>
      <c r="BO92" s="12">
        <f t="shared" si="203"/>
        <v>1</v>
      </c>
      <c r="BP92" s="12">
        <f t="shared" si="203"/>
        <v>1</v>
      </c>
      <c r="BQ92" s="12">
        <f t="shared" si="203"/>
        <v>1</v>
      </c>
      <c r="BR92" s="12">
        <f t="shared" si="203"/>
        <v>1</v>
      </c>
      <c r="BS92" s="12">
        <f t="shared" si="203"/>
        <v>1</v>
      </c>
      <c r="BT92" s="12">
        <f t="shared" si="203"/>
        <v>1</v>
      </c>
      <c r="BU92" s="12">
        <f t="shared" si="203"/>
        <v>1</v>
      </c>
      <c r="BV92" s="12">
        <f t="shared" si="203"/>
        <v>1</v>
      </c>
      <c r="BW92" s="12">
        <f t="shared" si="203"/>
        <v>1</v>
      </c>
      <c r="BX92" s="12">
        <f t="shared" si="204"/>
        <v>1</v>
      </c>
      <c r="BY92" s="12">
        <f t="shared" si="204"/>
        <v>1</v>
      </c>
      <c r="BZ92" s="12" t="str">
        <f t="shared" si="204"/>
        <v/>
      </c>
      <c r="CA92" s="12" t="str">
        <f t="shared" si="204"/>
        <v/>
      </c>
      <c r="CB92" s="12" t="str">
        <f t="shared" si="204"/>
        <v/>
      </c>
      <c r="CC92" s="12" t="str">
        <f t="shared" si="204"/>
        <v/>
      </c>
      <c r="CD92" s="12" t="str">
        <f t="shared" si="204"/>
        <v/>
      </c>
      <c r="CE92" s="12" t="str">
        <f t="shared" si="204"/>
        <v/>
      </c>
      <c r="CF92" s="12" t="str">
        <f t="shared" si="204"/>
        <v/>
      </c>
      <c r="CG92" s="12" t="str">
        <f t="shared" si="204"/>
        <v/>
      </c>
      <c r="CH92" s="12" t="str">
        <f t="shared" si="205"/>
        <v/>
      </c>
      <c r="CI92" s="12" t="str">
        <f t="shared" si="205"/>
        <v/>
      </c>
      <c r="CJ92" s="12" t="str">
        <f t="shared" si="205"/>
        <v/>
      </c>
      <c r="CK92" s="12" t="str">
        <f t="shared" si="205"/>
        <v/>
      </c>
      <c r="CL92" s="12" t="str">
        <f t="shared" si="205"/>
        <v/>
      </c>
      <c r="CM92" s="12" t="str">
        <f t="shared" si="205"/>
        <v/>
      </c>
      <c r="CN92" s="12" t="str">
        <f t="shared" si="205"/>
        <v/>
      </c>
      <c r="CO92" s="12" t="str">
        <f t="shared" si="205"/>
        <v/>
      </c>
      <c r="CP92" s="12" t="str">
        <f t="shared" si="205"/>
        <v/>
      </c>
      <c r="CQ92" s="12" t="str">
        <f t="shared" si="205"/>
        <v/>
      </c>
      <c r="CR92" s="12" t="str">
        <f t="shared" si="206"/>
        <v/>
      </c>
      <c r="CS92" s="12" t="str">
        <f t="shared" si="206"/>
        <v/>
      </c>
      <c r="CT92" s="12" t="str">
        <f t="shared" si="206"/>
        <v/>
      </c>
      <c r="CU92" s="12" t="str">
        <f t="shared" si="206"/>
        <v/>
      </c>
      <c r="CV92" s="12" t="str">
        <f t="shared" si="206"/>
        <v/>
      </c>
      <c r="CW92" s="12" t="str">
        <f t="shared" si="206"/>
        <v/>
      </c>
      <c r="CX92" s="12" t="str">
        <f t="shared" si="206"/>
        <v/>
      </c>
      <c r="CY92" s="12" t="str">
        <f t="shared" si="206"/>
        <v/>
      </c>
      <c r="CZ92" s="12" t="str">
        <f t="shared" si="206"/>
        <v/>
      </c>
      <c r="DA92" s="12" t="str">
        <f t="shared" si="206"/>
        <v/>
      </c>
      <c r="DB92" s="12" t="str">
        <f t="shared" si="206"/>
        <v/>
      </c>
      <c r="DC92" s="12" t="str">
        <f t="shared" si="206"/>
        <v/>
      </c>
      <c r="DD92" s="12" t="str">
        <f t="shared" si="206"/>
        <v/>
      </c>
      <c r="DE92" s="12" t="str">
        <f t="shared" si="206"/>
        <v/>
      </c>
      <c r="DF92" s="12" t="str">
        <f t="shared" si="206"/>
        <v/>
      </c>
      <c r="DG92" s="12" t="str">
        <f t="shared" si="207"/>
        <v/>
      </c>
      <c r="DH92" s="12" t="str">
        <f t="shared" si="207"/>
        <v/>
      </c>
      <c r="DI92" s="12" t="str">
        <f t="shared" si="207"/>
        <v/>
      </c>
      <c r="DJ92" s="12" t="str">
        <f t="shared" si="207"/>
        <v/>
      </c>
      <c r="DK92" s="12" t="str">
        <f t="shared" si="207"/>
        <v/>
      </c>
      <c r="DL92" s="12" t="str">
        <f t="shared" si="207"/>
        <v/>
      </c>
      <c r="DM92" s="12" t="str">
        <f t="shared" si="207"/>
        <v/>
      </c>
      <c r="DN92" s="12" t="str">
        <f t="shared" si="207"/>
        <v/>
      </c>
      <c r="DO92" s="12" t="str">
        <f t="shared" si="207"/>
        <v/>
      </c>
      <c r="DP92" s="12" t="str">
        <f t="shared" si="207"/>
        <v/>
      </c>
      <c r="DQ92" s="12" t="str">
        <f t="shared" si="207"/>
        <v/>
      </c>
      <c r="DR92" s="12" t="str">
        <f t="shared" si="207"/>
        <v/>
      </c>
      <c r="DS92" s="12" t="str">
        <f t="shared" si="207"/>
        <v/>
      </c>
      <c r="DT92" s="12" t="str">
        <f t="shared" si="207"/>
        <v/>
      </c>
      <c r="DU92" s="12" t="str">
        <f t="shared" si="207"/>
        <v/>
      </c>
      <c r="DV92" s="12" t="str">
        <f t="shared" si="207"/>
        <v/>
      </c>
      <c r="DW92" s="12" t="str">
        <f t="shared" si="207"/>
        <v/>
      </c>
      <c r="DX92" s="12" t="str">
        <f t="shared" si="207"/>
        <v/>
      </c>
      <c r="DY92" s="12" t="str">
        <f t="shared" si="207"/>
        <v/>
      </c>
      <c r="DZ92" s="12" t="str">
        <f t="shared" si="207"/>
        <v/>
      </c>
      <c r="EA92" s="12" t="str">
        <f t="shared" si="207"/>
        <v/>
      </c>
      <c r="EB92" s="12" t="str">
        <f t="shared" si="207"/>
        <v/>
      </c>
      <c r="EC92" s="12" t="str">
        <f t="shared" si="207"/>
        <v/>
      </c>
      <c r="ED92" s="12" t="str">
        <f t="shared" si="207"/>
        <v/>
      </c>
      <c r="EE92" s="12" t="str">
        <f t="shared" si="207"/>
        <v/>
      </c>
      <c r="EF92" s="12" t="str">
        <f t="shared" si="207"/>
        <v/>
      </c>
      <c r="EG92" s="12" t="str">
        <f t="shared" si="207"/>
        <v/>
      </c>
      <c r="EH92" s="12" t="str">
        <f t="shared" si="207"/>
        <v/>
      </c>
      <c r="EI92" s="12" t="str">
        <f t="shared" si="207"/>
        <v/>
      </c>
      <c r="EJ92" s="12" t="str">
        <f t="shared" si="208"/>
        <v/>
      </c>
      <c r="EK92" s="12" t="str">
        <f t="shared" si="208"/>
        <v/>
      </c>
      <c r="EL92" s="12" t="str">
        <f t="shared" si="208"/>
        <v/>
      </c>
      <c r="EM92" s="12" t="str">
        <f t="shared" si="208"/>
        <v/>
      </c>
      <c r="EN92" s="12" t="str">
        <f t="shared" si="208"/>
        <v/>
      </c>
      <c r="EO92" s="12" t="str">
        <f t="shared" si="208"/>
        <v/>
      </c>
      <c r="EP92" s="12" t="str">
        <f t="shared" si="208"/>
        <v/>
      </c>
      <c r="EQ92" s="12" t="str">
        <f t="shared" si="208"/>
        <v/>
      </c>
      <c r="ER92" s="12" t="str">
        <f t="shared" si="208"/>
        <v/>
      </c>
      <c r="ES92" s="12" t="str">
        <f t="shared" si="208"/>
        <v/>
      </c>
      <c r="ET92" s="12" t="str">
        <f t="shared" si="208"/>
        <v/>
      </c>
      <c r="EU92" s="12" t="str">
        <f t="shared" si="208"/>
        <v/>
      </c>
    </row>
    <row r="93" spans="1:151" ht="18" customHeight="1" x14ac:dyDescent="0.2">
      <c r="A93" s="7" t="e">
        <f t="shared" si="209"/>
        <v>#REF!</v>
      </c>
      <c r="B93" s="141" t="e">
        <f>'U13-U17-U20 Champs Timescale'!#REF!</f>
        <v>#REF!</v>
      </c>
      <c r="C93" s="142" t="e">
        <f>'U13-U17-U20 Champs Timescale'!#REF!</f>
        <v>#REF!</v>
      </c>
      <c r="D93" s="151" t="e">
        <f>'U13-U17-U20 Champs Timescale'!#REF!</f>
        <v>#REF!</v>
      </c>
      <c r="E93" s="144" t="e">
        <f>'U13-U17-U20 Champs Timescale'!#REF!</f>
        <v>#REF!</v>
      </c>
      <c r="F93" s="145" t="e">
        <f>'U13-U17-U20 Champs Timescale'!#REF!</f>
        <v>#REF!</v>
      </c>
      <c r="G93" s="196" t="e">
        <f>'U13-U17-U20 Champs Timescale'!#REF!</f>
        <v>#REF!</v>
      </c>
      <c r="H93" s="232" t="e">
        <f>'U13-U17-U20 Champs Timescale'!#REF!</f>
        <v>#REF!</v>
      </c>
      <c r="I93" s="232" t="e">
        <f>'U13-U17-U20 Champs Timescale'!#REF!</f>
        <v>#REF!</v>
      </c>
      <c r="J93" s="233" t="e">
        <f>'U13-U17-U20 Champs Timescale'!#REF!</f>
        <v>#REF!</v>
      </c>
      <c r="K93" s="147" t="e">
        <f>'U13-U17-U20 Champs Timescale'!#REF!</f>
        <v>#REF!</v>
      </c>
      <c r="L93" s="152" t="e">
        <f>'U13-U17-U20 Champs Timescale'!#REF!</f>
        <v>#REF!</v>
      </c>
      <c r="M93" s="149">
        <v>12</v>
      </c>
      <c r="N93" s="146" t="e">
        <f t="shared" si="210"/>
        <v>#REF!</v>
      </c>
      <c r="O93" s="146"/>
      <c r="Q93" s="183" t="e">
        <f t="shared" si="211"/>
        <v>#REF!</v>
      </c>
      <c r="R93" s="109" t="str">
        <f t="shared" si="193"/>
        <v>U17W Triple Jump</v>
      </c>
      <c r="S93" s="25">
        <v>1</v>
      </c>
      <c r="T93" s="95" t="s">
        <v>86</v>
      </c>
      <c r="U93" s="83">
        <f t="shared" si="194"/>
        <v>1.7361111111111112E-2</v>
      </c>
      <c r="V93" s="66">
        <f t="shared" si="195"/>
        <v>0.58333333333333337</v>
      </c>
      <c r="W93" s="65">
        <f t="shared" si="196"/>
        <v>0.64583333333333326</v>
      </c>
      <c r="X93" s="46">
        <f t="shared" si="197"/>
        <v>1</v>
      </c>
      <c r="Y93" s="44">
        <f t="shared" si="198"/>
        <v>5</v>
      </c>
      <c r="Z93" s="50" t="str">
        <f t="shared" si="199"/>
        <v/>
      </c>
      <c r="AA93" s="43" t="str">
        <f t="shared" si="199"/>
        <v/>
      </c>
      <c r="AB93" s="43" t="str">
        <f t="shared" si="199"/>
        <v/>
      </c>
      <c r="AC93" s="43" t="str">
        <f t="shared" si="199"/>
        <v/>
      </c>
      <c r="AD93" s="43" t="str">
        <f t="shared" si="199"/>
        <v/>
      </c>
      <c r="AE93" s="43" t="str">
        <f t="shared" si="199"/>
        <v/>
      </c>
      <c r="AF93" s="43" t="str">
        <f t="shared" si="199"/>
        <v/>
      </c>
      <c r="AG93" s="43" t="str">
        <f t="shared" si="199"/>
        <v/>
      </c>
      <c r="AH93" s="43" t="str">
        <f t="shared" si="199"/>
        <v/>
      </c>
      <c r="AI93" s="43" t="str">
        <f t="shared" si="199"/>
        <v/>
      </c>
      <c r="AJ93" s="43" t="str">
        <f t="shared" si="200"/>
        <v/>
      </c>
      <c r="AK93" s="43" t="str">
        <f t="shared" si="200"/>
        <v/>
      </c>
      <c r="AL93" s="43" t="str">
        <f t="shared" si="200"/>
        <v/>
      </c>
      <c r="AM93" s="43" t="str">
        <f t="shared" si="200"/>
        <v/>
      </c>
      <c r="AN93" s="43" t="str">
        <f t="shared" si="200"/>
        <v/>
      </c>
      <c r="AO93" s="43" t="str">
        <f t="shared" si="200"/>
        <v/>
      </c>
      <c r="AP93" s="43" t="str">
        <f t="shared" si="200"/>
        <v/>
      </c>
      <c r="AQ93" s="43" t="str">
        <f t="shared" si="200"/>
        <v/>
      </c>
      <c r="AR93" s="43" t="str">
        <f t="shared" si="200"/>
        <v/>
      </c>
      <c r="AS93" s="43" t="str">
        <f t="shared" si="200"/>
        <v/>
      </c>
      <c r="AT93" s="43" t="str">
        <f t="shared" si="201"/>
        <v/>
      </c>
      <c r="AU93" s="43" t="str">
        <f t="shared" si="201"/>
        <v/>
      </c>
      <c r="AV93" s="43" t="str">
        <f t="shared" si="201"/>
        <v/>
      </c>
      <c r="AW93" s="43" t="str">
        <f t="shared" si="201"/>
        <v/>
      </c>
      <c r="AX93" s="43" t="str">
        <f t="shared" si="201"/>
        <v/>
      </c>
      <c r="AY93" s="43" t="str">
        <f t="shared" si="201"/>
        <v/>
      </c>
      <c r="AZ93" s="43" t="str">
        <f t="shared" si="201"/>
        <v/>
      </c>
      <c r="BA93" s="43" t="str">
        <f t="shared" si="201"/>
        <v/>
      </c>
      <c r="BB93" s="43" t="str">
        <f t="shared" si="201"/>
        <v/>
      </c>
      <c r="BC93" s="43" t="str">
        <f t="shared" si="201"/>
        <v/>
      </c>
      <c r="BD93" s="43" t="str">
        <f t="shared" si="202"/>
        <v/>
      </c>
      <c r="BE93" s="43" t="str">
        <f t="shared" si="202"/>
        <v/>
      </c>
      <c r="BF93" s="43" t="str">
        <f t="shared" si="202"/>
        <v/>
      </c>
      <c r="BG93" s="43">
        <f t="shared" si="202"/>
        <v>1</v>
      </c>
      <c r="BH93" s="43">
        <f t="shared" si="202"/>
        <v>1</v>
      </c>
      <c r="BI93" s="43">
        <f t="shared" si="202"/>
        <v>1</v>
      </c>
      <c r="BJ93" s="43">
        <f t="shared" si="202"/>
        <v>1</v>
      </c>
      <c r="BK93" s="43">
        <f t="shared" si="202"/>
        <v>1</v>
      </c>
      <c r="BL93" s="43">
        <f t="shared" si="202"/>
        <v>1</v>
      </c>
      <c r="BM93" s="43">
        <f t="shared" si="202"/>
        <v>1</v>
      </c>
      <c r="BN93" s="43">
        <f t="shared" si="203"/>
        <v>1</v>
      </c>
      <c r="BO93" s="43">
        <f t="shared" si="203"/>
        <v>1</v>
      </c>
      <c r="BP93" s="43">
        <f t="shared" si="203"/>
        <v>1</v>
      </c>
      <c r="BQ93" s="43">
        <f t="shared" si="203"/>
        <v>1</v>
      </c>
      <c r="BR93" s="43">
        <f t="shared" si="203"/>
        <v>1</v>
      </c>
      <c r="BS93" s="43">
        <f t="shared" si="203"/>
        <v>1</v>
      </c>
      <c r="BT93" s="43">
        <f t="shared" si="203"/>
        <v>1</v>
      </c>
      <c r="BU93" s="43">
        <f t="shared" si="203"/>
        <v>1</v>
      </c>
      <c r="BV93" s="43">
        <f t="shared" si="203"/>
        <v>1</v>
      </c>
      <c r="BW93" s="43">
        <f t="shared" si="203"/>
        <v>1</v>
      </c>
      <c r="BX93" s="43">
        <f t="shared" si="204"/>
        <v>1</v>
      </c>
      <c r="BY93" s="43">
        <f t="shared" si="204"/>
        <v>1</v>
      </c>
      <c r="BZ93" s="43" t="str">
        <f t="shared" si="204"/>
        <v/>
      </c>
      <c r="CA93" s="43" t="str">
        <f t="shared" si="204"/>
        <v/>
      </c>
      <c r="CB93" s="43" t="str">
        <f t="shared" si="204"/>
        <v/>
      </c>
      <c r="CC93" s="43" t="str">
        <f t="shared" si="204"/>
        <v/>
      </c>
      <c r="CD93" s="43" t="str">
        <f t="shared" si="204"/>
        <v/>
      </c>
      <c r="CE93" s="43" t="str">
        <f t="shared" si="204"/>
        <v/>
      </c>
      <c r="CF93" s="43" t="str">
        <f t="shared" si="204"/>
        <v/>
      </c>
      <c r="CG93" s="43" t="str">
        <f t="shared" si="204"/>
        <v/>
      </c>
      <c r="CH93" s="43" t="str">
        <f t="shared" si="205"/>
        <v/>
      </c>
      <c r="CI93" s="43" t="str">
        <f t="shared" si="205"/>
        <v/>
      </c>
      <c r="CJ93" s="43" t="str">
        <f t="shared" si="205"/>
        <v/>
      </c>
      <c r="CK93" s="43" t="str">
        <f t="shared" si="205"/>
        <v/>
      </c>
      <c r="CL93" s="43" t="str">
        <f t="shared" si="205"/>
        <v/>
      </c>
      <c r="CM93" s="43" t="str">
        <f t="shared" si="205"/>
        <v/>
      </c>
      <c r="CN93" s="43" t="str">
        <f t="shared" si="205"/>
        <v/>
      </c>
      <c r="CO93" s="43" t="str">
        <f t="shared" si="205"/>
        <v/>
      </c>
      <c r="CP93" s="43" t="str">
        <f t="shared" si="205"/>
        <v/>
      </c>
      <c r="CQ93" s="43" t="str">
        <f t="shared" si="205"/>
        <v/>
      </c>
      <c r="CR93" s="43" t="str">
        <f t="shared" si="206"/>
        <v/>
      </c>
      <c r="CS93" s="43" t="str">
        <f t="shared" si="206"/>
        <v/>
      </c>
      <c r="CT93" s="43" t="str">
        <f t="shared" si="206"/>
        <v/>
      </c>
      <c r="CU93" s="43" t="str">
        <f t="shared" si="206"/>
        <v/>
      </c>
      <c r="CV93" s="43" t="str">
        <f t="shared" si="206"/>
        <v/>
      </c>
      <c r="CW93" s="43" t="str">
        <f t="shared" si="206"/>
        <v/>
      </c>
      <c r="CX93" s="43" t="str">
        <f t="shared" si="206"/>
        <v/>
      </c>
      <c r="CY93" s="43" t="str">
        <f t="shared" si="206"/>
        <v/>
      </c>
      <c r="CZ93" s="43" t="str">
        <f t="shared" si="206"/>
        <v/>
      </c>
      <c r="DA93" s="43" t="str">
        <f t="shared" si="206"/>
        <v/>
      </c>
      <c r="DB93" s="43" t="str">
        <f t="shared" si="206"/>
        <v/>
      </c>
      <c r="DC93" s="43" t="str">
        <f t="shared" si="206"/>
        <v/>
      </c>
      <c r="DD93" s="43" t="str">
        <f t="shared" si="206"/>
        <v/>
      </c>
      <c r="DE93" s="43" t="str">
        <f t="shared" si="206"/>
        <v/>
      </c>
      <c r="DF93" s="43" t="str">
        <f t="shared" si="206"/>
        <v/>
      </c>
      <c r="DG93" s="43" t="str">
        <f t="shared" si="207"/>
        <v/>
      </c>
      <c r="DH93" s="43" t="str">
        <f t="shared" si="207"/>
        <v/>
      </c>
      <c r="DI93" s="43" t="str">
        <f t="shared" si="207"/>
        <v/>
      </c>
      <c r="DJ93" s="43" t="str">
        <f t="shared" si="207"/>
        <v/>
      </c>
      <c r="DK93" s="43" t="str">
        <f t="shared" si="207"/>
        <v/>
      </c>
      <c r="DL93" s="43" t="str">
        <f t="shared" si="207"/>
        <v/>
      </c>
      <c r="DM93" s="43" t="str">
        <f t="shared" si="207"/>
        <v/>
      </c>
      <c r="DN93" s="43" t="str">
        <f t="shared" si="207"/>
        <v/>
      </c>
      <c r="DO93" s="43" t="str">
        <f t="shared" si="207"/>
        <v/>
      </c>
      <c r="DP93" s="43" t="str">
        <f t="shared" si="207"/>
        <v/>
      </c>
      <c r="DQ93" s="43" t="str">
        <f t="shared" si="207"/>
        <v/>
      </c>
      <c r="DR93" s="43" t="str">
        <f t="shared" si="207"/>
        <v/>
      </c>
      <c r="DS93" s="43" t="str">
        <f t="shared" si="207"/>
        <v/>
      </c>
      <c r="DT93" s="43" t="str">
        <f t="shared" si="207"/>
        <v/>
      </c>
      <c r="DU93" s="43" t="str">
        <f t="shared" si="207"/>
        <v/>
      </c>
      <c r="DV93" s="43" t="str">
        <f t="shared" si="207"/>
        <v/>
      </c>
      <c r="DW93" s="43" t="str">
        <f t="shared" si="207"/>
        <v/>
      </c>
      <c r="DX93" s="43" t="str">
        <f t="shared" si="207"/>
        <v/>
      </c>
      <c r="DY93" s="43" t="str">
        <f t="shared" si="207"/>
        <v/>
      </c>
      <c r="DZ93" s="43" t="str">
        <f t="shared" si="207"/>
        <v/>
      </c>
      <c r="EA93" s="43" t="str">
        <f t="shared" si="207"/>
        <v/>
      </c>
      <c r="EB93" s="43" t="str">
        <f t="shared" si="207"/>
        <v/>
      </c>
      <c r="EC93" s="43" t="str">
        <f t="shared" si="207"/>
        <v/>
      </c>
      <c r="ED93" s="43" t="str">
        <f t="shared" si="207"/>
        <v/>
      </c>
      <c r="EE93" s="43" t="str">
        <f t="shared" si="207"/>
        <v/>
      </c>
      <c r="EF93" s="43" t="str">
        <f t="shared" si="207"/>
        <v/>
      </c>
      <c r="EG93" s="43" t="str">
        <f t="shared" si="207"/>
        <v/>
      </c>
      <c r="EH93" s="43" t="str">
        <f t="shared" si="207"/>
        <v/>
      </c>
      <c r="EI93" s="43" t="str">
        <f t="shared" si="207"/>
        <v/>
      </c>
      <c r="EJ93" s="43" t="str">
        <f t="shared" si="208"/>
        <v/>
      </c>
      <c r="EK93" s="43" t="str">
        <f t="shared" si="208"/>
        <v/>
      </c>
      <c r="EL93" s="43" t="str">
        <f t="shared" si="208"/>
        <v/>
      </c>
      <c r="EM93" s="43" t="str">
        <f t="shared" si="208"/>
        <v/>
      </c>
      <c r="EN93" s="43" t="str">
        <f t="shared" si="208"/>
        <v/>
      </c>
      <c r="EO93" s="43" t="str">
        <f t="shared" si="208"/>
        <v/>
      </c>
      <c r="EP93" s="43" t="str">
        <f t="shared" si="208"/>
        <v/>
      </c>
      <c r="EQ93" s="43" t="str">
        <f t="shared" si="208"/>
        <v/>
      </c>
      <c r="ER93" s="43" t="str">
        <f t="shared" si="208"/>
        <v/>
      </c>
      <c r="ES93" s="43" t="str">
        <f t="shared" si="208"/>
        <v/>
      </c>
      <c r="ET93" s="43" t="str">
        <f t="shared" si="208"/>
        <v/>
      </c>
      <c r="EU93" s="43" t="str">
        <f t="shared" si="208"/>
        <v/>
      </c>
    </row>
    <row r="94" spans="1:151" ht="18" customHeight="1" x14ac:dyDescent="0.2">
      <c r="C94" s="3"/>
      <c r="D94" s="5"/>
      <c r="E94" s="2"/>
      <c r="F94" s="2"/>
      <c r="G94" s="2"/>
      <c r="R94" s="111"/>
      <c r="S94" s="19"/>
      <c r="T94" s="51" t="s">
        <v>23</v>
      </c>
      <c r="U94" s="84" t="s">
        <v>21</v>
      </c>
      <c r="V94" s="88" t="s">
        <v>79</v>
      </c>
      <c r="W94" s="89" t="s">
        <v>80</v>
      </c>
      <c r="X94" s="52" t="s">
        <v>81</v>
      </c>
      <c r="Y94" s="85" t="s">
        <v>64</v>
      </c>
      <c r="Z94" s="19"/>
      <c r="AA94" s="19"/>
      <c r="AB94" s="19"/>
      <c r="AC94" s="19"/>
      <c r="AD94" s="19"/>
      <c r="AE94" s="19"/>
      <c r="AF94" s="19"/>
      <c r="AG94" s="19"/>
      <c r="AH94" s="19"/>
      <c r="AI94" s="19"/>
      <c r="AJ94" s="19"/>
      <c r="AK94" s="19"/>
      <c r="AL94" s="19"/>
      <c r="AM94" s="19"/>
      <c r="AN94" s="19"/>
      <c r="AO94" s="19"/>
      <c r="AP94" s="19"/>
      <c r="AQ94" s="19"/>
      <c r="AR94" s="19"/>
      <c r="AS94" s="19"/>
      <c r="AT94" s="19"/>
      <c r="AU94" s="19"/>
      <c r="AV94" s="19"/>
      <c r="AW94" s="19"/>
      <c r="AX94" s="19"/>
      <c r="AY94" s="19"/>
      <c r="AZ94" s="19"/>
      <c r="BA94" s="19"/>
      <c r="BB94" s="19"/>
      <c r="BC94" s="19"/>
      <c r="BD94" s="19"/>
      <c r="BE94" s="19"/>
      <c r="BF94" s="19"/>
      <c r="BG94" s="19"/>
      <c r="BH94" s="19"/>
      <c r="BI94" s="19"/>
      <c r="BJ94" s="19"/>
      <c r="BK94" s="19"/>
      <c r="BL94" s="19"/>
      <c r="BM94" s="19"/>
      <c r="BN94" s="19"/>
      <c r="BO94" s="19"/>
      <c r="BP94" s="19"/>
      <c r="BQ94" s="19"/>
      <c r="BR94" s="19"/>
      <c r="BS94" s="19"/>
      <c r="BT94" s="19"/>
      <c r="BU94" s="19"/>
      <c r="BV94" s="19"/>
      <c r="BW94" s="19"/>
      <c r="BX94" s="19"/>
      <c r="BY94" s="19"/>
      <c r="BZ94" s="19"/>
      <c r="CA94" s="19"/>
      <c r="CB94" s="19"/>
      <c r="CC94" s="19"/>
      <c r="CD94" s="19"/>
      <c r="CE94" s="19"/>
      <c r="CF94" s="19"/>
      <c r="CG94" s="19"/>
      <c r="CH94" s="19"/>
      <c r="CI94" s="19"/>
      <c r="CJ94" s="19"/>
      <c r="CK94" s="19"/>
      <c r="CL94" s="19"/>
      <c r="CM94" s="19"/>
      <c r="CN94" s="19"/>
      <c r="CO94" s="19"/>
      <c r="CP94" s="19"/>
      <c r="CQ94" s="19"/>
      <c r="CR94" s="19"/>
      <c r="CS94" s="19"/>
      <c r="CT94" s="19"/>
      <c r="CU94" s="19"/>
      <c r="CV94" s="19"/>
      <c r="CW94" s="19"/>
      <c r="CX94" s="19"/>
      <c r="CY94" s="19"/>
      <c r="CZ94" s="19"/>
      <c r="DA94" s="19"/>
      <c r="DB94" s="19"/>
      <c r="DC94" s="19"/>
      <c r="DD94" s="19"/>
      <c r="DE94" s="19"/>
      <c r="DF94" s="19"/>
      <c r="DG94" s="19"/>
      <c r="DH94" s="19"/>
      <c r="DI94" s="19"/>
      <c r="DJ94" s="19"/>
      <c r="DK94" s="19"/>
      <c r="DL94" s="19"/>
      <c r="DM94" s="19"/>
      <c r="DN94" s="19"/>
      <c r="DO94" s="19"/>
      <c r="DP94" s="19"/>
      <c r="DQ94" s="19"/>
      <c r="DR94" s="19"/>
      <c r="DS94" s="19"/>
      <c r="DT94" s="19"/>
      <c r="DU94" s="19"/>
      <c r="DV94" s="19"/>
      <c r="DW94" s="19"/>
      <c r="DX94" s="19"/>
      <c r="DY94" s="19"/>
      <c r="DZ94" s="19"/>
      <c r="EA94" s="19"/>
      <c r="EB94" s="19"/>
      <c r="EC94" s="19"/>
      <c r="ED94" s="19"/>
      <c r="EE94" s="19"/>
      <c r="EF94" s="19"/>
      <c r="EG94" s="19"/>
      <c r="EH94" s="19"/>
      <c r="EI94" s="19"/>
      <c r="EJ94" s="19"/>
      <c r="EK94" s="19"/>
      <c r="EL94" s="19"/>
      <c r="EM94" s="19"/>
      <c r="EN94" s="19"/>
      <c r="EO94" s="19"/>
      <c r="EP94" s="19"/>
      <c r="EQ94" s="19"/>
      <c r="ER94" s="19"/>
      <c r="ES94" s="19"/>
      <c r="ET94" s="19"/>
      <c r="EU94" s="19"/>
    </row>
    <row r="95" spans="1:151" ht="18" customHeight="1" x14ac:dyDescent="0.2">
      <c r="C95" s="3"/>
      <c r="D95" s="5"/>
      <c r="E95" s="2"/>
      <c r="F95" s="2"/>
      <c r="G95" s="2"/>
      <c r="R95" s="108" t="str">
        <f t="shared" ref="R95:R103" si="212">CONCATENATE($T$94," ",T95)</f>
        <v>U20M 60m Final</v>
      </c>
      <c r="S95" s="24">
        <v>1</v>
      </c>
      <c r="T95" s="100" t="s">
        <v>96</v>
      </c>
      <c r="U95" s="82">
        <f t="shared" ref="U95:U103" si="213">IFERROR(VLOOKUP($R95,Junior_Age_Groups_Events,4,FALSE),"")</f>
        <v>1.3888888888888888E-2</v>
      </c>
      <c r="V95" s="64">
        <f t="shared" ref="V95:V103" si="214">IFERROR(VLOOKUP($R95,Junior_Age_Groups_Events,7,FALSE),"")</f>
        <v>0.67881944444444398</v>
      </c>
      <c r="W95" s="63">
        <f t="shared" ref="W95:W103" si="215">IFERROR(VLOOKUP($R95,Junior_Age_Groups_Events,17,FALSE),"")</f>
        <v>0.68229166666666619</v>
      </c>
      <c r="X95" s="11">
        <f t="shared" ref="X95:X103" si="216">IFERROR(VLOOKUP($R95,Junior_Age_Groups_Events,19,FALSE),"")</f>
        <v>1</v>
      </c>
      <c r="Y95" s="42">
        <f t="shared" ref="Y95:Y103" si="217">IFERROR(VLOOKUP($R95,Junior_Age_Groups_Events,11,FALSE),"")</f>
        <v>8</v>
      </c>
      <c r="Z95" s="26" t="str">
        <f t="shared" ref="Z95:AI103" si="218">IF(AND($V95&lt;=Z$63,$W95&gt;=Z$63),$S95,"")</f>
        <v/>
      </c>
      <c r="AA95" s="12" t="str">
        <f t="shared" si="218"/>
        <v/>
      </c>
      <c r="AB95" s="12" t="str">
        <f t="shared" si="218"/>
        <v/>
      </c>
      <c r="AC95" s="12" t="str">
        <f t="shared" si="218"/>
        <v/>
      </c>
      <c r="AD95" s="12" t="str">
        <f t="shared" si="218"/>
        <v/>
      </c>
      <c r="AE95" s="12" t="str">
        <f t="shared" si="218"/>
        <v/>
      </c>
      <c r="AF95" s="12" t="str">
        <f t="shared" si="218"/>
        <v/>
      </c>
      <c r="AG95" s="12" t="str">
        <f t="shared" si="218"/>
        <v/>
      </c>
      <c r="AH95" s="12" t="str">
        <f t="shared" si="218"/>
        <v/>
      </c>
      <c r="AI95" s="12" t="str">
        <f t="shared" si="218"/>
        <v/>
      </c>
      <c r="AJ95" s="12" t="str">
        <f t="shared" ref="AJ95:AS103" si="219">IF(AND($V95&lt;=AJ$63,$W95&gt;=AJ$63),$S95,"")</f>
        <v/>
      </c>
      <c r="AK95" s="12" t="str">
        <f t="shared" si="219"/>
        <v/>
      </c>
      <c r="AL95" s="12" t="str">
        <f t="shared" si="219"/>
        <v/>
      </c>
      <c r="AM95" s="12" t="str">
        <f t="shared" si="219"/>
        <v/>
      </c>
      <c r="AN95" s="12" t="str">
        <f t="shared" si="219"/>
        <v/>
      </c>
      <c r="AO95" s="12" t="str">
        <f t="shared" si="219"/>
        <v/>
      </c>
      <c r="AP95" s="12" t="str">
        <f t="shared" si="219"/>
        <v/>
      </c>
      <c r="AQ95" s="12" t="str">
        <f t="shared" si="219"/>
        <v/>
      </c>
      <c r="AR95" s="12" t="str">
        <f t="shared" si="219"/>
        <v/>
      </c>
      <c r="AS95" s="12" t="str">
        <f t="shared" si="219"/>
        <v/>
      </c>
      <c r="AT95" s="12" t="str">
        <f t="shared" ref="AT95:BC103" si="220">IF(AND($V95&lt;=AT$63,$W95&gt;=AT$63),$S95,"")</f>
        <v/>
      </c>
      <c r="AU95" s="12" t="str">
        <f t="shared" si="220"/>
        <v/>
      </c>
      <c r="AV95" s="12" t="str">
        <f t="shared" si="220"/>
        <v/>
      </c>
      <c r="AW95" s="12" t="str">
        <f t="shared" si="220"/>
        <v/>
      </c>
      <c r="AX95" s="12" t="str">
        <f t="shared" si="220"/>
        <v/>
      </c>
      <c r="AY95" s="12" t="str">
        <f t="shared" si="220"/>
        <v/>
      </c>
      <c r="AZ95" s="12" t="str">
        <f t="shared" si="220"/>
        <v/>
      </c>
      <c r="BA95" s="12" t="str">
        <f t="shared" si="220"/>
        <v/>
      </c>
      <c r="BB95" s="12" t="str">
        <f t="shared" si="220"/>
        <v/>
      </c>
      <c r="BC95" s="12" t="str">
        <f t="shared" si="220"/>
        <v/>
      </c>
      <c r="BD95" s="12" t="str">
        <f t="shared" ref="BD95:BM103" si="221">IF(AND($V95&lt;=BD$63,$W95&gt;=BD$63),$S95,"")</f>
        <v/>
      </c>
      <c r="BE95" s="12" t="str">
        <f t="shared" si="221"/>
        <v/>
      </c>
      <c r="BF95" s="12" t="str">
        <f t="shared" si="221"/>
        <v/>
      </c>
      <c r="BG95" s="12" t="str">
        <f t="shared" si="221"/>
        <v/>
      </c>
      <c r="BH95" s="12" t="str">
        <f t="shared" si="221"/>
        <v/>
      </c>
      <c r="BI95" s="12" t="str">
        <f t="shared" si="221"/>
        <v/>
      </c>
      <c r="BJ95" s="12" t="str">
        <f t="shared" si="221"/>
        <v/>
      </c>
      <c r="BK95" s="12" t="str">
        <f t="shared" si="221"/>
        <v/>
      </c>
      <c r="BL95" s="12" t="str">
        <f t="shared" si="221"/>
        <v/>
      </c>
      <c r="BM95" s="12" t="str">
        <f t="shared" si="221"/>
        <v/>
      </c>
      <c r="BN95" s="12" t="str">
        <f t="shared" ref="BN95:BW103" si="222">IF(AND($V95&lt;=BN$63,$W95&gt;=BN$63),$S95,"")</f>
        <v/>
      </c>
      <c r="BO95" s="12" t="str">
        <f t="shared" si="222"/>
        <v/>
      </c>
      <c r="BP95" s="12" t="str">
        <f t="shared" si="222"/>
        <v/>
      </c>
      <c r="BQ95" s="12" t="str">
        <f t="shared" si="222"/>
        <v/>
      </c>
      <c r="BR95" s="12" t="str">
        <f t="shared" si="222"/>
        <v/>
      </c>
      <c r="BS95" s="12" t="str">
        <f t="shared" si="222"/>
        <v/>
      </c>
      <c r="BT95" s="12" t="str">
        <f t="shared" si="222"/>
        <v/>
      </c>
      <c r="BU95" s="12" t="str">
        <f t="shared" si="222"/>
        <v/>
      </c>
      <c r="BV95" s="12" t="str">
        <f t="shared" si="222"/>
        <v/>
      </c>
      <c r="BW95" s="12" t="str">
        <f t="shared" si="222"/>
        <v/>
      </c>
      <c r="BX95" s="12" t="str">
        <f t="shared" ref="BX95:CG103" si="223">IF(AND($V95&lt;=BX$63,$W95&gt;=BX$63),$S95,"")</f>
        <v/>
      </c>
      <c r="BY95" s="12" t="str">
        <f t="shared" si="223"/>
        <v/>
      </c>
      <c r="BZ95" s="12" t="str">
        <f t="shared" si="223"/>
        <v/>
      </c>
      <c r="CA95" s="12" t="str">
        <f t="shared" si="223"/>
        <v/>
      </c>
      <c r="CB95" s="12" t="str">
        <f t="shared" si="223"/>
        <v/>
      </c>
      <c r="CC95" s="12" t="str">
        <f t="shared" si="223"/>
        <v/>
      </c>
      <c r="CD95" s="12" t="str">
        <f t="shared" si="223"/>
        <v/>
      </c>
      <c r="CE95" s="12" t="str">
        <f t="shared" si="223"/>
        <v/>
      </c>
      <c r="CF95" s="12" t="str">
        <f t="shared" si="223"/>
        <v/>
      </c>
      <c r="CG95" s="12" t="str">
        <f t="shared" si="223"/>
        <v/>
      </c>
      <c r="CH95" s="12" t="str">
        <f t="shared" ref="CH95:CQ103" si="224">IF(AND($V95&lt;=CH$63,$W95&gt;=CH$63),$S95,"")</f>
        <v/>
      </c>
      <c r="CI95" s="12">
        <f t="shared" si="224"/>
        <v>1</v>
      </c>
      <c r="CJ95" s="12" t="str">
        <f t="shared" si="224"/>
        <v/>
      </c>
      <c r="CK95" s="12" t="str">
        <f t="shared" si="224"/>
        <v/>
      </c>
      <c r="CL95" s="12" t="str">
        <f t="shared" si="224"/>
        <v/>
      </c>
      <c r="CM95" s="12" t="str">
        <f t="shared" si="224"/>
        <v/>
      </c>
      <c r="CN95" s="12" t="str">
        <f t="shared" si="224"/>
        <v/>
      </c>
      <c r="CO95" s="12" t="str">
        <f t="shared" si="224"/>
        <v/>
      </c>
      <c r="CP95" s="12" t="str">
        <f t="shared" si="224"/>
        <v/>
      </c>
      <c r="CQ95" s="12" t="str">
        <f t="shared" si="224"/>
        <v/>
      </c>
      <c r="CR95" s="12" t="str">
        <f t="shared" ref="CR95:DF103" si="225">IF(AND($V95&lt;=CR$63,$W95&gt;=CR$63),$S95,"")</f>
        <v/>
      </c>
      <c r="CS95" s="12" t="str">
        <f t="shared" si="225"/>
        <v/>
      </c>
      <c r="CT95" s="12" t="str">
        <f t="shared" si="225"/>
        <v/>
      </c>
      <c r="CU95" s="12" t="str">
        <f t="shared" si="225"/>
        <v/>
      </c>
      <c r="CV95" s="12" t="str">
        <f t="shared" si="225"/>
        <v/>
      </c>
      <c r="CW95" s="12" t="str">
        <f t="shared" si="225"/>
        <v/>
      </c>
      <c r="CX95" s="12" t="str">
        <f t="shared" si="225"/>
        <v/>
      </c>
      <c r="CY95" s="12" t="str">
        <f t="shared" si="225"/>
        <v/>
      </c>
      <c r="CZ95" s="12" t="str">
        <f t="shared" si="225"/>
        <v/>
      </c>
      <c r="DA95" s="12" t="str">
        <f t="shared" si="225"/>
        <v/>
      </c>
      <c r="DB95" s="12" t="str">
        <f t="shared" si="225"/>
        <v/>
      </c>
      <c r="DC95" s="12" t="str">
        <f t="shared" si="225"/>
        <v/>
      </c>
      <c r="DD95" s="12" t="str">
        <f t="shared" si="225"/>
        <v/>
      </c>
      <c r="DE95" s="12" t="str">
        <f t="shared" si="225"/>
        <v/>
      </c>
      <c r="DF95" s="12" t="str">
        <f t="shared" si="225"/>
        <v/>
      </c>
      <c r="DG95" s="12" t="str">
        <f t="shared" ref="DG95:EI103" si="226">IF(AND($V95&lt;=DG$63,$W95&gt;=DG$63),$S95,"")</f>
        <v/>
      </c>
      <c r="DH95" s="12" t="str">
        <f t="shared" si="226"/>
        <v/>
      </c>
      <c r="DI95" s="12" t="str">
        <f t="shared" si="226"/>
        <v/>
      </c>
      <c r="DJ95" s="12" t="str">
        <f t="shared" si="226"/>
        <v/>
      </c>
      <c r="DK95" s="12" t="str">
        <f t="shared" si="226"/>
        <v/>
      </c>
      <c r="DL95" s="12" t="str">
        <f t="shared" si="226"/>
        <v/>
      </c>
      <c r="DM95" s="12" t="str">
        <f t="shared" si="226"/>
        <v/>
      </c>
      <c r="DN95" s="12" t="str">
        <f t="shared" si="226"/>
        <v/>
      </c>
      <c r="DO95" s="12" t="str">
        <f t="shared" si="226"/>
        <v/>
      </c>
      <c r="DP95" s="12" t="str">
        <f t="shared" si="226"/>
        <v/>
      </c>
      <c r="DQ95" s="12" t="str">
        <f t="shared" si="226"/>
        <v/>
      </c>
      <c r="DR95" s="12" t="str">
        <f t="shared" si="226"/>
        <v/>
      </c>
      <c r="DS95" s="12" t="str">
        <f t="shared" si="226"/>
        <v/>
      </c>
      <c r="DT95" s="12" t="str">
        <f t="shared" si="226"/>
        <v/>
      </c>
      <c r="DU95" s="12" t="str">
        <f t="shared" si="226"/>
        <v/>
      </c>
      <c r="DV95" s="12" t="str">
        <f t="shared" si="226"/>
        <v/>
      </c>
      <c r="DW95" s="12" t="str">
        <f t="shared" si="226"/>
        <v/>
      </c>
      <c r="DX95" s="12" t="str">
        <f t="shared" si="226"/>
        <v/>
      </c>
      <c r="DY95" s="12" t="str">
        <f t="shared" si="226"/>
        <v/>
      </c>
      <c r="DZ95" s="12" t="str">
        <f t="shared" si="226"/>
        <v/>
      </c>
      <c r="EA95" s="12" t="str">
        <f t="shared" si="226"/>
        <v/>
      </c>
      <c r="EB95" s="12" t="str">
        <f t="shared" si="226"/>
        <v/>
      </c>
      <c r="EC95" s="12" t="str">
        <f t="shared" si="226"/>
        <v/>
      </c>
      <c r="ED95" s="12" t="str">
        <f t="shared" si="226"/>
        <v/>
      </c>
      <c r="EE95" s="12" t="str">
        <f t="shared" si="226"/>
        <v/>
      </c>
      <c r="EF95" s="12" t="str">
        <f t="shared" si="226"/>
        <v/>
      </c>
      <c r="EG95" s="12" t="str">
        <f t="shared" si="226"/>
        <v/>
      </c>
      <c r="EH95" s="12" t="str">
        <f t="shared" si="226"/>
        <v/>
      </c>
      <c r="EI95" s="12" t="str">
        <f t="shared" si="226"/>
        <v/>
      </c>
      <c r="EJ95" s="12" t="str">
        <f t="shared" ref="EJ95:EU102" si="227">IF(AND($V95&lt;=EJ$63,$W95&gt;=EJ$63),$S95,"")</f>
        <v/>
      </c>
      <c r="EK95" s="12" t="str">
        <f t="shared" si="227"/>
        <v/>
      </c>
      <c r="EL95" s="12" t="str">
        <f t="shared" si="227"/>
        <v/>
      </c>
      <c r="EM95" s="12" t="str">
        <f t="shared" si="227"/>
        <v/>
      </c>
      <c r="EN95" s="12" t="str">
        <f t="shared" si="227"/>
        <v/>
      </c>
      <c r="EO95" s="12" t="str">
        <f t="shared" si="227"/>
        <v/>
      </c>
      <c r="EP95" s="12" t="str">
        <f t="shared" si="227"/>
        <v/>
      </c>
      <c r="EQ95" s="12" t="str">
        <f t="shared" si="227"/>
        <v/>
      </c>
      <c r="ER95" s="12" t="str">
        <f t="shared" si="227"/>
        <v/>
      </c>
      <c r="ES95" s="12" t="str">
        <f t="shared" si="227"/>
        <v/>
      </c>
      <c r="ET95" s="12" t="str">
        <f t="shared" si="227"/>
        <v/>
      </c>
      <c r="EU95" s="12" t="str">
        <f t="shared" si="227"/>
        <v/>
      </c>
    </row>
    <row r="96" spans="1:151" ht="18" customHeight="1" x14ac:dyDescent="0.2">
      <c r="C96" s="3"/>
      <c r="D96" s="5"/>
      <c r="E96" s="2"/>
      <c r="F96" s="2"/>
      <c r="G96" s="2"/>
      <c r="R96" s="108" t="str">
        <f t="shared" si="212"/>
        <v>U20M 60m Heats</v>
      </c>
      <c r="S96" s="24">
        <v>1</v>
      </c>
      <c r="T96" s="100" t="s">
        <v>107</v>
      </c>
      <c r="U96" s="82">
        <f t="shared" si="213"/>
        <v>1.3888888888888888E-2</v>
      </c>
      <c r="V96" s="64">
        <f t="shared" si="214"/>
        <v>0.57291666666666641</v>
      </c>
      <c r="W96" s="63">
        <f t="shared" si="215"/>
        <v>0.58333333333333304</v>
      </c>
      <c r="X96" s="11">
        <f t="shared" si="216"/>
        <v>1</v>
      </c>
      <c r="Y96" s="42">
        <f t="shared" si="217"/>
        <v>21</v>
      </c>
      <c r="Z96" s="26" t="str">
        <f t="shared" si="218"/>
        <v/>
      </c>
      <c r="AA96" s="12" t="str">
        <f t="shared" si="218"/>
        <v/>
      </c>
      <c r="AB96" s="12" t="str">
        <f t="shared" si="218"/>
        <v/>
      </c>
      <c r="AC96" s="12" t="str">
        <f t="shared" si="218"/>
        <v/>
      </c>
      <c r="AD96" s="12" t="str">
        <f t="shared" si="218"/>
        <v/>
      </c>
      <c r="AE96" s="12" t="str">
        <f t="shared" si="218"/>
        <v/>
      </c>
      <c r="AF96" s="12" t="str">
        <f t="shared" si="218"/>
        <v/>
      </c>
      <c r="AG96" s="12" t="str">
        <f t="shared" si="218"/>
        <v/>
      </c>
      <c r="AH96" s="12" t="str">
        <f t="shared" si="218"/>
        <v/>
      </c>
      <c r="AI96" s="12" t="str">
        <f t="shared" si="218"/>
        <v/>
      </c>
      <c r="AJ96" s="12" t="str">
        <f t="shared" si="219"/>
        <v/>
      </c>
      <c r="AK96" s="12" t="str">
        <f t="shared" si="219"/>
        <v/>
      </c>
      <c r="AL96" s="12" t="str">
        <f t="shared" si="219"/>
        <v/>
      </c>
      <c r="AM96" s="12" t="str">
        <f t="shared" si="219"/>
        <v/>
      </c>
      <c r="AN96" s="12" t="str">
        <f t="shared" si="219"/>
        <v/>
      </c>
      <c r="AO96" s="12" t="str">
        <f t="shared" si="219"/>
        <v/>
      </c>
      <c r="AP96" s="12" t="str">
        <f t="shared" si="219"/>
        <v/>
      </c>
      <c r="AQ96" s="12" t="str">
        <f t="shared" si="219"/>
        <v/>
      </c>
      <c r="AR96" s="12" t="str">
        <f t="shared" si="219"/>
        <v/>
      </c>
      <c r="AS96" s="12" t="str">
        <f t="shared" si="219"/>
        <v/>
      </c>
      <c r="AT96" s="12" t="str">
        <f t="shared" si="220"/>
        <v/>
      </c>
      <c r="AU96" s="12" t="str">
        <f t="shared" si="220"/>
        <v/>
      </c>
      <c r="AV96" s="12" t="str">
        <f t="shared" si="220"/>
        <v/>
      </c>
      <c r="AW96" s="12" t="str">
        <f t="shared" si="220"/>
        <v/>
      </c>
      <c r="AX96" s="12" t="str">
        <f t="shared" si="220"/>
        <v/>
      </c>
      <c r="AY96" s="12" t="str">
        <f t="shared" si="220"/>
        <v/>
      </c>
      <c r="AZ96" s="12" t="str">
        <f t="shared" si="220"/>
        <v/>
      </c>
      <c r="BA96" s="12" t="str">
        <f t="shared" si="220"/>
        <v/>
      </c>
      <c r="BB96" s="12" t="str">
        <f t="shared" si="220"/>
        <v/>
      </c>
      <c r="BC96" s="12" t="str">
        <f t="shared" si="220"/>
        <v/>
      </c>
      <c r="BD96" s="12">
        <f t="shared" si="221"/>
        <v>1</v>
      </c>
      <c r="BE96" s="12">
        <f t="shared" si="221"/>
        <v>1</v>
      </c>
      <c r="BF96" s="12">
        <f t="shared" si="221"/>
        <v>1</v>
      </c>
      <c r="BG96" s="12">
        <f t="shared" si="221"/>
        <v>1</v>
      </c>
      <c r="BH96" s="12" t="str">
        <f t="shared" si="221"/>
        <v/>
      </c>
      <c r="BI96" s="12" t="str">
        <f t="shared" si="221"/>
        <v/>
      </c>
      <c r="BJ96" s="12" t="str">
        <f t="shared" si="221"/>
        <v/>
      </c>
      <c r="BK96" s="12" t="str">
        <f t="shared" si="221"/>
        <v/>
      </c>
      <c r="BL96" s="12" t="str">
        <f t="shared" si="221"/>
        <v/>
      </c>
      <c r="BM96" s="12" t="str">
        <f t="shared" si="221"/>
        <v/>
      </c>
      <c r="BN96" s="12" t="str">
        <f t="shared" si="222"/>
        <v/>
      </c>
      <c r="BO96" s="12" t="str">
        <f t="shared" si="222"/>
        <v/>
      </c>
      <c r="BP96" s="12" t="str">
        <f t="shared" si="222"/>
        <v/>
      </c>
      <c r="BQ96" s="12" t="str">
        <f t="shared" si="222"/>
        <v/>
      </c>
      <c r="BR96" s="12" t="str">
        <f t="shared" si="222"/>
        <v/>
      </c>
      <c r="BS96" s="12" t="str">
        <f t="shared" si="222"/>
        <v/>
      </c>
      <c r="BT96" s="12" t="str">
        <f t="shared" si="222"/>
        <v/>
      </c>
      <c r="BU96" s="12" t="str">
        <f t="shared" si="222"/>
        <v/>
      </c>
      <c r="BV96" s="12" t="str">
        <f t="shared" si="222"/>
        <v/>
      </c>
      <c r="BW96" s="12" t="str">
        <f t="shared" si="222"/>
        <v/>
      </c>
      <c r="BX96" s="12" t="str">
        <f t="shared" si="223"/>
        <v/>
      </c>
      <c r="BY96" s="12" t="str">
        <f t="shared" si="223"/>
        <v/>
      </c>
      <c r="BZ96" s="12" t="str">
        <f t="shared" si="223"/>
        <v/>
      </c>
      <c r="CA96" s="12" t="str">
        <f t="shared" si="223"/>
        <v/>
      </c>
      <c r="CB96" s="12" t="str">
        <f t="shared" si="223"/>
        <v/>
      </c>
      <c r="CC96" s="12" t="str">
        <f t="shared" si="223"/>
        <v/>
      </c>
      <c r="CD96" s="12" t="str">
        <f t="shared" si="223"/>
        <v/>
      </c>
      <c r="CE96" s="12" t="str">
        <f t="shared" si="223"/>
        <v/>
      </c>
      <c r="CF96" s="12" t="str">
        <f t="shared" si="223"/>
        <v/>
      </c>
      <c r="CG96" s="12" t="str">
        <f t="shared" si="223"/>
        <v/>
      </c>
      <c r="CH96" s="12" t="str">
        <f t="shared" si="224"/>
        <v/>
      </c>
      <c r="CI96" s="12" t="str">
        <f t="shared" si="224"/>
        <v/>
      </c>
      <c r="CJ96" s="12" t="str">
        <f t="shared" si="224"/>
        <v/>
      </c>
      <c r="CK96" s="12" t="str">
        <f t="shared" si="224"/>
        <v/>
      </c>
      <c r="CL96" s="12" t="str">
        <f t="shared" si="224"/>
        <v/>
      </c>
      <c r="CM96" s="12" t="str">
        <f t="shared" si="224"/>
        <v/>
      </c>
      <c r="CN96" s="12" t="str">
        <f t="shared" si="224"/>
        <v/>
      </c>
      <c r="CO96" s="12" t="str">
        <f t="shared" si="224"/>
        <v/>
      </c>
      <c r="CP96" s="12" t="str">
        <f t="shared" si="224"/>
        <v/>
      </c>
      <c r="CQ96" s="12" t="str">
        <f t="shared" si="224"/>
        <v/>
      </c>
      <c r="CR96" s="12" t="str">
        <f t="shared" si="225"/>
        <v/>
      </c>
      <c r="CS96" s="12" t="str">
        <f t="shared" si="225"/>
        <v/>
      </c>
      <c r="CT96" s="12" t="str">
        <f t="shared" si="225"/>
        <v/>
      </c>
      <c r="CU96" s="12" t="str">
        <f t="shared" si="225"/>
        <v/>
      </c>
      <c r="CV96" s="12" t="str">
        <f t="shared" si="225"/>
        <v/>
      </c>
      <c r="CW96" s="12" t="str">
        <f t="shared" si="225"/>
        <v/>
      </c>
      <c r="CX96" s="12" t="str">
        <f t="shared" si="225"/>
        <v/>
      </c>
      <c r="CY96" s="12" t="str">
        <f t="shared" si="225"/>
        <v/>
      </c>
      <c r="CZ96" s="12" t="str">
        <f t="shared" si="225"/>
        <v/>
      </c>
      <c r="DA96" s="12" t="str">
        <f t="shared" si="225"/>
        <v/>
      </c>
      <c r="DB96" s="12" t="str">
        <f t="shared" si="225"/>
        <v/>
      </c>
      <c r="DC96" s="12" t="str">
        <f t="shared" si="225"/>
        <v/>
      </c>
      <c r="DD96" s="12" t="str">
        <f t="shared" si="225"/>
        <v/>
      </c>
      <c r="DE96" s="12" t="str">
        <f t="shared" si="225"/>
        <v/>
      </c>
      <c r="DF96" s="12" t="str">
        <f t="shared" si="225"/>
        <v/>
      </c>
      <c r="DG96" s="12" t="str">
        <f t="shared" si="226"/>
        <v/>
      </c>
      <c r="DH96" s="12" t="str">
        <f t="shared" si="226"/>
        <v/>
      </c>
      <c r="DI96" s="12" t="str">
        <f t="shared" si="226"/>
        <v/>
      </c>
      <c r="DJ96" s="12" t="str">
        <f t="shared" si="226"/>
        <v/>
      </c>
      <c r="DK96" s="12" t="str">
        <f t="shared" si="226"/>
        <v/>
      </c>
      <c r="DL96" s="12" t="str">
        <f t="shared" si="226"/>
        <v/>
      </c>
      <c r="DM96" s="12" t="str">
        <f t="shared" si="226"/>
        <v/>
      </c>
      <c r="DN96" s="12" t="str">
        <f t="shared" si="226"/>
        <v/>
      </c>
      <c r="DO96" s="12" t="str">
        <f t="shared" si="226"/>
        <v/>
      </c>
      <c r="DP96" s="12" t="str">
        <f t="shared" si="226"/>
        <v/>
      </c>
      <c r="DQ96" s="12" t="str">
        <f t="shared" si="226"/>
        <v/>
      </c>
      <c r="DR96" s="12" t="str">
        <f t="shared" si="226"/>
        <v/>
      </c>
      <c r="DS96" s="12" t="str">
        <f t="shared" si="226"/>
        <v/>
      </c>
      <c r="DT96" s="12" t="str">
        <f t="shared" si="226"/>
        <v/>
      </c>
      <c r="DU96" s="12" t="str">
        <f t="shared" si="226"/>
        <v/>
      </c>
      <c r="DV96" s="12" t="str">
        <f t="shared" si="226"/>
        <v/>
      </c>
      <c r="DW96" s="12" t="str">
        <f t="shared" si="226"/>
        <v/>
      </c>
      <c r="DX96" s="12" t="str">
        <f t="shared" si="226"/>
        <v/>
      </c>
      <c r="DY96" s="12" t="str">
        <f t="shared" si="226"/>
        <v/>
      </c>
      <c r="DZ96" s="12" t="str">
        <f t="shared" si="226"/>
        <v/>
      </c>
      <c r="EA96" s="12" t="str">
        <f t="shared" si="226"/>
        <v/>
      </c>
      <c r="EB96" s="12" t="str">
        <f t="shared" si="226"/>
        <v/>
      </c>
      <c r="EC96" s="12" t="str">
        <f t="shared" si="226"/>
        <v/>
      </c>
      <c r="ED96" s="12" t="str">
        <f t="shared" si="226"/>
        <v/>
      </c>
      <c r="EE96" s="12" t="str">
        <f t="shared" si="226"/>
        <v/>
      </c>
      <c r="EF96" s="12" t="str">
        <f t="shared" si="226"/>
        <v/>
      </c>
      <c r="EG96" s="12" t="str">
        <f t="shared" si="226"/>
        <v/>
      </c>
      <c r="EH96" s="12" t="str">
        <f t="shared" si="226"/>
        <v/>
      </c>
      <c r="EI96" s="12" t="str">
        <f t="shared" si="226"/>
        <v/>
      </c>
      <c r="EJ96" s="12" t="str">
        <f t="shared" si="227"/>
        <v/>
      </c>
      <c r="EK96" s="12" t="str">
        <f t="shared" si="227"/>
        <v/>
      </c>
      <c r="EL96" s="12" t="str">
        <f t="shared" si="227"/>
        <v/>
      </c>
      <c r="EM96" s="12" t="str">
        <f t="shared" si="227"/>
        <v/>
      </c>
      <c r="EN96" s="12" t="str">
        <f t="shared" si="227"/>
        <v/>
      </c>
      <c r="EO96" s="12" t="str">
        <f t="shared" si="227"/>
        <v/>
      </c>
      <c r="EP96" s="12" t="str">
        <f t="shared" si="227"/>
        <v/>
      </c>
      <c r="EQ96" s="12" t="str">
        <f t="shared" si="227"/>
        <v/>
      </c>
      <c r="ER96" s="12" t="str">
        <f t="shared" si="227"/>
        <v/>
      </c>
      <c r="ES96" s="12" t="str">
        <f t="shared" si="227"/>
        <v/>
      </c>
      <c r="ET96" s="12" t="str">
        <f t="shared" si="227"/>
        <v/>
      </c>
      <c r="EU96" s="12" t="str">
        <f t="shared" si="227"/>
        <v/>
      </c>
    </row>
    <row r="97" spans="3:151" ht="18" customHeight="1" x14ac:dyDescent="0.2">
      <c r="C97" s="3"/>
      <c r="D97" s="5"/>
      <c r="E97" s="2"/>
      <c r="F97" s="2"/>
      <c r="G97" s="2"/>
      <c r="R97" s="108" t="str">
        <f t="shared" si="212"/>
        <v>U20M 60m Hurdles Straight Final</v>
      </c>
      <c r="S97" s="24">
        <v>1</v>
      </c>
      <c r="T97" s="97" t="s">
        <v>102</v>
      </c>
      <c r="U97" s="82">
        <f t="shared" si="213"/>
        <v>1.3888888888888888E-2</v>
      </c>
      <c r="V97" s="64">
        <f t="shared" si="214"/>
        <v>0.60590277777777757</v>
      </c>
      <c r="W97" s="63">
        <f t="shared" si="215"/>
        <v>0.61111111111111094</v>
      </c>
      <c r="X97" s="11">
        <f t="shared" si="216"/>
        <v>1</v>
      </c>
      <c r="Y97" s="42">
        <f t="shared" si="217"/>
        <v>2</v>
      </c>
      <c r="Z97" s="26" t="str">
        <f t="shared" si="218"/>
        <v/>
      </c>
      <c r="AA97" s="12" t="str">
        <f t="shared" si="218"/>
        <v/>
      </c>
      <c r="AB97" s="12" t="str">
        <f t="shared" si="218"/>
        <v/>
      </c>
      <c r="AC97" s="12" t="str">
        <f t="shared" si="218"/>
        <v/>
      </c>
      <c r="AD97" s="12" t="str">
        <f t="shared" si="218"/>
        <v/>
      </c>
      <c r="AE97" s="12" t="str">
        <f t="shared" si="218"/>
        <v/>
      </c>
      <c r="AF97" s="12" t="str">
        <f t="shared" si="218"/>
        <v/>
      </c>
      <c r="AG97" s="12" t="str">
        <f t="shared" si="218"/>
        <v/>
      </c>
      <c r="AH97" s="12" t="str">
        <f t="shared" si="218"/>
        <v/>
      </c>
      <c r="AI97" s="12" t="str">
        <f t="shared" si="218"/>
        <v/>
      </c>
      <c r="AJ97" s="12" t="str">
        <f t="shared" si="219"/>
        <v/>
      </c>
      <c r="AK97" s="12" t="str">
        <f t="shared" si="219"/>
        <v/>
      </c>
      <c r="AL97" s="12" t="str">
        <f t="shared" si="219"/>
        <v/>
      </c>
      <c r="AM97" s="12" t="str">
        <f t="shared" si="219"/>
        <v/>
      </c>
      <c r="AN97" s="12" t="str">
        <f t="shared" si="219"/>
        <v/>
      </c>
      <c r="AO97" s="12" t="str">
        <f t="shared" si="219"/>
        <v/>
      </c>
      <c r="AP97" s="12" t="str">
        <f t="shared" si="219"/>
        <v/>
      </c>
      <c r="AQ97" s="12" t="str">
        <f t="shared" si="219"/>
        <v/>
      </c>
      <c r="AR97" s="12" t="str">
        <f t="shared" si="219"/>
        <v/>
      </c>
      <c r="AS97" s="12" t="str">
        <f t="shared" si="219"/>
        <v/>
      </c>
      <c r="AT97" s="12" t="str">
        <f t="shared" si="220"/>
        <v/>
      </c>
      <c r="AU97" s="12" t="str">
        <f t="shared" si="220"/>
        <v/>
      </c>
      <c r="AV97" s="12" t="str">
        <f t="shared" si="220"/>
        <v/>
      </c>
      <c r="AW97" s="12" t="str">
        <f t="shared" si="220"/>
        <v/>
      </c>
      <c r="AX97" s="12" t="str">
        <f t="shared" si="220"/>
        <v/>
      </c>
      <c r="AY97" s="12" t="str">
        <f t="shared" si="220"/>
        <v/>
      </c>
      <c r="AZ97" s="12" t="str">
        <f t="shared" si="220"/>
        <v/>
      </c>
      <c r="BA97" s="12" t="str">
        <f t="shared" si="220"/>
        <v/>
      </c>
      <c r="BB97" s="12" t="str">
        <f t="shared" si="220"/>
        <v/>
      </c>
      <c r="BC97" s="12" t="str">
        <f t="shared" si="220"/>
        <v/>
      </c>
      <c r="BD97" s="12" t="str">
        <f t="shared" si="221"/>
        <v/>
      </c>
      <c r="BE97" s="12" t="str">
        <f t="shared" si="221"/>
        <v/>
      </c>
      <c r="BF97" s="12" t="str">
        <f t="shared" si="221"/>
        <v/>
      </c>
      <c r="BG97" s="12" t="str">
        <f t="shared" si="221"/>
        <v/>
      </c>
      <c r="BH97" s="12" t="str">
        <f t="shared" si="221"/>
        <v/>
      </c>
      <c r="BI97" s="12" t="str">
        <f t="shared" si="221"/>
        <v/>
      </c>
      <c r="BJ97" s="12" t="str">
        <f t="shared" si="221"/>
        <v/>
      </c>
      <c r="BK97" s="12" t="str">
        <f t="shared" si="221"/>
        <v/>
      </c>
      <c r="BL97" s="12" t="str">
        <f t="shared" si="221"/>
        <v/>
      </c>
      <c r="BM97" s="12" t="str">
        <f t="shared" si="221"/>
        <v/>
      </c>
      <c r="BN97" s="12">
        <f t="shared" si="222"/>
        <v>1</v>
      </c>
      <c r="BO97" s="12">
        <f t="shared" si="222"/>
        <v>1</v>
      </c>
      <c r="BP97" s="12" t="str">
        <f t="shared" si="222"/>
        <v/>
      </c>
      <c r="BQ97" s="12" t="str">
        <f t="shared" si="222"/>
        <v/>
      </c>
      <c r="BR97" s="12" t="str">
        <f t="shared" si="222"/>
        <v/>
      </c>
      <c r="BS97" s="12" t="str">
        <f t="shared" si="222"/>
        <v/>
      </c>
      <c r="BT97" s="12" t="str">
        <f t="shared" si="222"/>
        <v/>
      </c>
      <c r="BU97" s="12" t="str">
        <f t="shared" si="222"/>
        <v/>
      </c>
      <c r="BV97" s="12" t="str">
        <f t="shared" si="222"/>
        <v/>
      </c>
      <c r="BW97" s="12" t="str">
        <f t="shared" si="222"/>
        <v/>
      </c>
      <c r="BX97" s="12" t="str">
        <f t="shared" si="223"/>
        <v/>
      </c>
      <c r="BY97" s="12" t="str">
        <f t="shared" si="223"/>
        <v/>
      </c>
      <c r="BZ97" s="12" t="str">
        <f t="shared" si="223"/>
        <v/>
      </c>
      <c r="CA97" s="12" t="str">
        <f t="shared" si="223"/>
        <v/>
      </c>
      <c r="CB97" s="12" t="str">
        <f t="shared" si="223"/>
        <v/>
      </c>
      <c r="CC97" s="12" t="str">
        <f t="shared" si="223"/>
        <v/>
      </c>
      <c r="CD97" s="12" t="str">
        <f t="shared" si="223"/>
        <v/>
      </c>
      <c r="CE97" s="12" t="str">
        <f t="shared" si="223"/>
        <v/>
      </c>
      <c r="CF97" s="12" t="str">
        <f t="shared" si="223"/>
        <v/>
      </c>
      <c r="CG97" s="12" t="str">
        <f t="shared" si="223"/>
        <v/>
      </c>
      <c r="CH97" s="12" t="str">
        <f t="shared" si="224"/>
        <v/>
      </c>
      <c r="CI97" s="12" t="str">
        <f t="shared" si="224"/>
        <v/>
      </c>
      <c r="CJ97" s="12" t="str">
        <f t="shared" si="224"/>
        <v/>
      </c>
      <c r="CK97" s="12" t="str">
        <f t="shared" si="224"/>
        <v/>
      </c>
      <c r="CL97" s="12" t="str">
        <f t="shared" si="224"/>
        <v/>
      </c>
      <c r="CM97" s="12" t="str">
        <f t="shared" si="224"/>
        <v/>
      </c>
      <c r="CN97" s="12" t="str">
        <f t="shared" si="224"/>
        <v/>
      </c>
      <c r="CO97" s="12" t="str">
        <f t="shared" si="224"/>
        <v/>
      </c>
      <c r="CP97" s="12" t="str">
        <f t="shared" si="224"/>
        <v/>
      </c>
      <c r="CQ97" s="12" t="str">
        <f t="shared" si="224"/>
        <v/>
      </c>
      <c r="CR97" s="12" t="str">
        <f t="shared" si="225"/>
        <v/>
      </c>
      <c r="CS97" s="12" t="str">
        <f t="shared" si="225"/>
        <v/>
      </c>
      <c r="CT97" s="12" t="str">
        <f t="shared" si="225"/>
        <v/>
      </c>
      <c r="CU97" s="12" t="str">
        <f t="shared" si="225"/>
        <v/>
      </c>
      <c r="CV97" s="12" t="str">
        <f t="shared" si="225"/>
        <v/>
      </c>
      <c r="CW97" s="12" t="str">
        <f t="shared" si="225"/>
        <v/>
      </c>
      <c r="CX97" s="12" t="str">
        <f t="shared" si="225"/>
        <v/>
      </c>
      <c r="CY97" s="12" t="str">
        <f t="shared" si="225"/>
        <v/>
      </c>
      <c r="CZ97" s="12" t="str">
        <f t="shared" si="225"/>
        <v/>
      </c>
      <c r="DA97" s="12" t="str">
        <f t="shared" si="225"/>
        <v/>
      </c>
      <c r="DB97" s="12" t="str">
        <f t="shared" si="225"/>
        <v/>
      </c>
      <c r="DC97" s="12" t="str">
        <f t="shared" si="225"/>
        <v/>
      </c>
      <c r="DD97" s="12" t="str">
        <f t="shared" si="225"/>
        <v/>
      </c>
      <c r="DE97" s="12" t="str">
        <f t="shared" si="225"/>
        <v/>
      </c>
      <c r="DF97" s="12" t="str">
        <f t="shared" si="225"/>
        <v/>
      </c>
      <c r="DG97" s="12" t="str">
        <f t="shared" si="226"/>
        <v/>
      </c>
      <c r="DH97" s="12" t="str">
        <f t="shared" si="226"/>
        <v/>
      </c>
      <c r="DI97" s="12" t="str">
        <f t="shared" si="226"/>
        <v/>
      </c>
      <c r="DJ97" s="12" t="str">
        <f t="shared" si="226"/>
        <v/>
      </c>
      <c r="DK97" s="12" t="str">
        <f t="shared" si="226"/>
        <v/>
      </c>
      <c r="DL97" s="12" t="str">
        <f t="shared" si="226"/>
        <v/>
      </c>
      <c r="DM97" s="12" t="str">
        <f t="shared" si="226"/>
        <v/>
      </c>
      <c r="DN97" s="12" t="str">
        <f t="shared" si="226"/>
        <v/>
      </c>
      <c r="DO97" s="12" t="str">
        <f t="shared" si="226"/>
        <v/>
      </c>
      <c r="DP97" s="12" t="str">
        <f t="shared" si="226"/>
        <v/>
      </c>
      <c r="DQ97" s="12" t="str">
        <f t="shared" si="226"/>
        <v/>
      </c>
      <c r="DR97" s="12" t="str">
        <f t="shared" si="226"/>
        <v/>
      </c>
      <c r="DS97" s="12" t="str">
        <f t="shared" si="226"/>
        <v/>
      </c>
      <c r="DT97" s="12" t="str">
        <f t="shared" si="226"/>
        <v/>
      </c>
      <c r="DU97" s="12" t="str">
        <f t="shared" si="226"/>
        <v/>
      </c>
      <c r="DV97" s="12" t="str">
        <f t="shared" si="226"/>
        <v/>
      </c>
      <c r="DW97" s="12" t="str">
        <f t="shared" si="226"/>
        <v/>
      </c>
      <c r="DX97" s="12" t="str">
        <f t="shared" si="226"/>
        <v/>
      </c>
      <c r="DY97" s="12" t="str">
        <f t="shared" si="226"/>
        <v/>
      </c>
      <c r="DZ97" s="12" t="str">
        <f t="shared" si="226"/>
        <v/>
      </c>
      <c r="EA97" s="12" t="str">
        <f t="shared" si="226"/>
        <v/>
      </c>
      <c r="EB97" s="12" t="str">
        <f t="shared" si="226"/>
        <v/>
      </c>
      <c r="EC97" s="12" t="str">
        <f t="shared" si="226"/>
        <v/>
      </c>
      <c r="ED97" s="12" t="str">
        <f t="shared" si="226"/>
        <v/>
      </c>
      <c r="EE97" s="12" t="str">
        <f t="shared" si="226"/>
        <v/>
      </c>
      <c r="EF97" s="12" t="str">
        <f t="shared" si="226"/>
        <v/>
      </c>
      <c r="EG97" s="12" t="str">
        <f t="shared" si="226"/>
        <v/>
      </c>
      <c r="EH97" s="12" t="str">
        <f t="shared" si="226"/>
        <v/>
      </c>
      <c r="EI97" s="12" t="str">
        <f t="shared" si="226"/>
        <v/>
      </c>
      <c r="EJ97" s="12" t="str">
        <f t="shared" si="227"/>
        <v/>
      </c>
      <c r="EK97" s="12" t="str">
        <f t="shared" si="227"/>
        <v/>
      </c>
      <c r="EL97" s="12" t="str">
        <f t="shared" si="227"/>
        <v/>
      </c>
      <c r="EM97" s="12" t="str">
        <f t="shared" si="227"/>
        <v/>
      </c>
      <c r="EN97" s="12" t="str">
        <f t="shared" si="227"/>
        <v/>
      </c>
      <c r="EO97" s="12" t="str">
        <f t="shared" si="227"/>
        <v/>
      </c>
      <c r="EP97" s="12" t="str">
        <f t="shared" si="227"/>
        <v/>
      </c>
      <c r="EQ97" s="12" t="str">
        <f t="shared" si="227"/>
        <v/>
      </c>
      <c r="ER97" s="12" t="str">
        <f t="shared" si="227"/>
        <v/>
      </c>
      <c r="ES97" s="12" t="str">
        <f t="shared" si="227"/>
        <v/>
      </c>
      <c r="ET97" s="12" t="str">
        <f t="shared" si="227"/>
        <v/>
      </c>
      <c r="EU97" s="12" t="str">
        <f t="shared" si="227"/>
        <v/>
      </c>
    </row>
    <row r="98" spans="3:151" ht="18" customHeight="1" x14ac:dyDescent="0.2">
      <c r="C98" s="3"/>
      <c r="D98" s="5"/>
      <c r="E98" s="2"/>
      <c r="F98" s="2"/>
      <c r="G98" s="2"/>
      <c r="R98" s="108" t="str">
        <f t="shared" si="212"/>
        <v>U20M 400m Final</v>
      </c>
      <c r="S98" s="24">
        <v>1</v>
      </c>
      <c r="T98" s="96" t="s">
        <v>97</v>
      </c>
      <c r="U98" s="82">
        <f t="shared" si="213"/>
        <v>1.3888888888888888E-2</v>
      </c>
      <c r="V98" s="64">
        <f t="shared" si="214"/>
        <v>0.64409722222222188</v>
      </c>
      <c r="W98" s="63">
        <f t="shared" si="215"/>
        <v>0.64756944444444409</v>
      </c>
      <c r="X98" s="11">
        <f t="shared" si="216"/>
        <v>1</v>
      </c>
      <c r="Y98" s="42">
        <f t="shared" si="217"/>
        <v>4</v>
      </c>
      <c r="Z98" s="26" t="str">
        <f t="shared" si="218"/>
        <v/>
      </c>
      <c r="AA98" s="12" t="str">
        <f t="shared" si="218"/>
        <v/>
      </c>
      <c r="AB98" s="12" t="str">
        <f t="shared" si="218"/>
        <v/>
      </c>
      <c r="AC98" s="12" t="str">
        <f t="shared" si="218"/>
        <v/>
      </c>
      <c r="AD98" s="12" t="str">
        <f t="shared" si="218"/>
        <v/>
      </c>
      <c r="AE98" s="12" t="str">
        <f t="shared" si="218"/>
        <v/>
      </c>
      <c r="AF98" s="12" t="str">
        <f t="shared" si="218"/>
        <v/>
      </c>
      <c r="AG98" s="12" t="str">
        <f t="shared" si="218"/>
        <v/>
      </c>
      <c r="AH98" s="12" t="str">
        <f t="shared" si="218"/>
        <v/>
      </c>
      <c r="AI98" s="12" t="str">
        <f t="shared" si="218"/>
        <v/>
      </c>
      <c r="AJ98" s="12" t="str">
        <f t="shared" si="219"/>
        <v/>
      </c>
      <c r="AK98" s="12" t="str">
        <f t="shared" si="219"/>
        <v/>
      </c>
      <c r="AL98" s="12" t="str">
        <f t="shared" si="219"/>
        <v/>
      </c>
      <c r="AM98" s="12" t="str">
        <f t="shared" si="219"/>
        <v/>
      </c>
      <c r="AN98" s="12" t="str">
        <f t="shared" si="219"/>
        <v/>
      </c>
      <c r="AO98" s="12" t="str">
        <f t="shared" si="219"/>
        <v/>
      </c>
      <c r="AP98" s="12" t="str">
        <f t="shared" si="219"/>
        <v/>
      </c>
      <c r="AQ98" s="12" t="str">
        <f t="shared" si="219"/>
        <v/>
      </c>
      <c r="AR98" s="12" t="str">
        <f t="shared" si="219"/>
        <v/>
      </c>
      <c r="AS98" s="12" t="str">
        <f t="shared" si="219"/>
        <v/>
      </c>
      <c r="AT98" s="12" t="str">
        <f t="shared" si="220"/>
        <v/>
      </c>
      <c r="AU98" s="12" t="str">
        <f t="shared" si="220"/>
        <v/>
      </c>
      <c r="AV98" s="12" t="str">
        <f t="shared" si="220"/>
        <v/>
      </c>
      <c r="AW98" s="12" t="str">
        <f t="shared" si="220"/>
        <v/>
      </c>
      <c r="AX98" s="12" t="str">
        <f t="shared" si="220"/>
        <v/>
      </c>
      <c r="AY98" s="12" t="str">
        <f t="shared" si="220"/>
        <v/>
      </c>
      <c r="AZ98" s="12" t="str">
        <f t="shared" si="220"/>
        <v/>
      </c>
      <c r="BA98" s="12" t="str">
        <f t="shared" si="220"/>
        <v/>
      </c>
      <c r="BB98" s="12" t="str">
        <f t="shared" si="220"/>
        <v/>
      </c>
      <c r="BC98" s="12" t="str">
        <f t="shared" si="220"/>
        <v/>
      </c>
      <c r="BD98" s="12" t="str">
        <f t="shared" si="221"/>
        <v/>
      </c>
      <c r="BE98" s="12" t="str">
        <f t="shared" si="221"/>
        <v/>
      </c>
      <c r="BF98" s="12" t="str">
        <f t="shared" si="221"/>
        <v/>
      </c>
      <c r="BG98" s="12" t="str">
        <f t="shared" si="221"/>
        <v/>
      </c>
      <c r="BH98" s="12" t="str">
        <f t="shared" si="221"/>
        <v/>
      </c>
      <c r="BI98" s="12" t="str">
        <f t="shared" si="221"/>
        <v/>
      </c>
      <c r="BJ98" s="12" t="str">
        <f t="shared" si="221"/>
        <v/>
      </c>
      <c r="BK98" s="12" t="str">
        <f t="shared" si="221"/>
        <v/>
      </c>
      <c r="BL98" s="12" t="str">
        <f t="shared" si="221"/>
        <v/>
      </c>
      <c r="BM98" s="12" t="str">
        <f t="shared" si="221"/>
        <v/>
      </c>
      <c r="BN98" s="12" t="str">
        <f t="shared" si="222"/>
        <v/>
      </c>
      <c r="BO98" s="12" t="str">
        <f t="shared" si="222"/>
        <v/>
      </c>
      <c r="BP98" s="12" t="str">
        <f t="shared" si="222"/>
        <v/>
      </c>
      <c r="BQ98" s="12" t="str">
        <f t="shared" si="222"/>
        <v/>
      </c>
      <c r="BR98" s="12" t="str">
        <f t="shared" si="222"/>
        <v/>
      </c>
      <c r="BS98" s="12" t="str">
        <f t="shared" si="222"/>
        <v/>
      </c>
      <c r="BT98" s="12" t="str">
        <f t="shared" si="222"/>
        <v/>
      </c>
      <c r="BU98" s="12" t="str">
        <f t="shared" si="222"/>
        <v/>
      </c>
      <c r="BV98" s="12" t="str">
        <f t="shared" si="222"/>
        <v/>
      </c>
      <c r="BW98" s="12" t="str">
        <f t="shared" si="222"/>
        <v/>
      </c>
      <c r="BX98" s="12" t="str">
        <f t="shared" si="223"/>
        <v/>
      </c>
      <c r="BY98" s="12">
        <f t="shared" si="223"/>
        <v>1</v>
      </c>
      <c r="BZ98" s="12" t="str">
        <f t="shared" si="223"/>
        <v/>
      </c>
      <c r="CA98" s="12" t="str">
        <f t="shared" si="223"/>
        <v/>
      </c>
      <c r="CB98" s="12" t="str">
        <f t="shared" si="223"/>
        <v/>
      </c>
      <c r="CC98" s="12" t="str">
        <f t="shared" si="223"/>
        <v/>
      </c>
      <c r="CD98" s="12" t="str">
        <f t="shared" si="223"/>
        <v/>
      </c>
      <c r="CE98" s="12" t="str">
        <f t="shared" si="223"/>
        <v/>
      </c>
      <c r="CF98" s="12" t="str">
        <f t="shared" si="223"/>
        <v/>
      </c>
      <c r="CG98" s="12" t="str">
        <f t="shared" si="223"/>
        <v/>
      </c>
      <c r="CH98" s="12" t="str">
        <f t="shared" si="224"/>
        <v/>
      </c>
      <c r="CI98" s="12" t="str">
        <f t="shared" si="224"/>
        <v/>
      </c>
      <c r="CJ98" s="12" t="str">
        <f t="shared" si="224"/>
        <v/>
      </c>
      <c r="CK98" s="12" t="str">
        <f t="shared" si="224"/>
        <v/>
      </c>
      <c r="CL98" s="12" t="str">
        <f t="shared" si="224"/>
        <v/>
      </c>
      <c r="CM98" s="12" t="str">
        <f t="shared" si="224"/>
        <v/>
      </c>
      <c r="CN98" s="12" t="str">
        <f t="shared" si="224"/>
        <v/>
      </c>
      <c r="CO98" s="12" t="str">
        <f t="shared" si="224"/>
        <v/>
      </c>
      <c r="CP98" s="12" t="str">
        <f t="shared" si="224"/>
        <v/>
      </c>
      <c r="CQ98" s="12" t="str">
        <f t="shared" si="224"/>
        <v/>
      </c>
      <c r="CR98" s="12" t="str">
        <f t="shared" si="225"/>
        <v/>
      </c>
      <c r="CS98" s="12" t="str">
        <f t="shared" si="225"/>
        <v/>
      </c>
      <c r="CT98" s="12" t="str">
        <f t="shared" si="225"/>
        <v/>
      </c>
      <c r="CU98" s="12" t="str">
        <f t="shared" si="225"/>
        <v/>
      </c>
      <c r="CV98" s="12" t="str">
        <f t="shared" si="225"/>
        <v/>
      </c>
      <c r="CW98" s="12" t="str">
        <f t="shared" si="225"/>
        <v/>
      </c>
      <c r="CX98" s="12" t="str">
        <f t="shared" si="225"/>
        <v/>
      </c>
      <c r="CY98" s="12" t="str">
        <f t="shared" si="225"/>
        <v/>
      </c>
      <c r="CZ98" s="12" t="str">
        <f t="shared" si="225"/>
        <v/>
      </c>
      <c r="DA98" s="12" t="str">
        <f t="shared" si="225"/>
        <v/>
      </c>
      <c r="DB98" s="12" t="str">
        <f t="shared" si="225"/>
        <v/>
      </c>
      <c r="DC98" s="12" t="str">
        <f t="shared" si="225"/>
        <v/>
      </c>
      <c r="DD98" s="12" t="str">
        <f t="shared" si="225"/>
        <v/>
      </c>
      <c r="DE98" s="12" t="str">
        <f t="shared" si="225"/>
        <v/>
      </c>
      <c r="DF98" s="12" t="str">
        <f t="shared" si="225"/>
        <v/>
      </c>
      <c r="DG98" s="12" t="str">
        <f t="shared" si="226"/>
        <v/>
      </c>
      <c r="DH98" s="12" t="str">
        <f t="shared" si="226"/>
        <v/>
      </c>
      <c r="DI98" s="12" t="str">
        <f t="shared" si="226"/>
        <v/>
      </c>
      <c r="DJ98" s="12" t="str">
        <f t="shared" si="226"/>
        <v/>
      </c>
      <c r="DK98" s="12" t="str">
        <f t="shared" si="226"/>
        <v/>
      </c>
      <c r="DL98" s="12" t="str">
        <f t="shared" si="226"/>
        <v/>
      </c>
      <c r="DM98" s="12" t="str">
        <f t="shared" si="226"/>
        <v/>
      </c>
      <c r="DN98" s="12" t="str">
        <f t="shared" si="226"/>
        <v/>
      </c>
      <c r="DO98" s="12" t="str">
        <f t="shared" si="226"/>
        <v/>
      </c>
      <c r="DP98" s="12" t="str">
        <f t="shared" si="226"/>
        <v/>
      </c>
      <c r="DQ98" s="12" t="str">
        <f t="shared" si="226"/>
        <v/>
      </c>
      <c r="DR98" s="12" t="str">
        <f t="shared" si="226"/>
        <v/>
      </c>
      <c r="DS98" s="12" t="str">
        <f t="shared" si="226"/>
        <v/>
      </c>
      <c r="DT98" s="12" t="str">
        <f t="shared" si="226"/>
        <v/>
      </c>
      <c r="DU98" s="12" t="str">
        <f t="shared" si="226"/>
        <v/>
      </c>
      <c r="DV98" s="12" t="str">
        <f t="shared" si="226"/>
        <v/>
      </c>
      <c r="DW98" s="12" t="str">
        <f t="shared" si="226"/>
        <v/>
      </c>
      <c r="DX98" s="12" t="str">
        <f t="shared" si="226"/>
        <v/>
      </c>
      <c r="DY98" s="12" t="str">
        <f t="shared" si="226"/>
        <v/>
      </c>
      <c r="DZ98" s="12" t="str">
        <f t="shared" si="226"/>
        <v/>
      </c>
      <c r="EA98" s="12" t="str">
        <f t="shared" si="226"/>
        <v/>
      </c>
      <c r="EB98" s="12" t="str">
        <f t="shared" si="226"/>
        <v/>
      </c>
      <c r="EC98" s="12" t="str">
        <f t="shared" si="226"/>
        <v/>
      </c>
      <c r="ED98" s="12" t="str">
        <f t="shared" si="226"/>
        <v/>
      </c>
      <c r="EE98" s="12" t="str">
        <f t="shared" si="226"/>
        <v/>
      </c>
      <c r="EF98" s="12" t="str">
        <f t="shared" si="226"/>
        <v/>
      </c>
      <c r="EG98" s="12" t="str">
        <f t="shared" si="226"/>
        <v/>
      </c>
      <c r="EH98" s="12" t="str">
        <f t="shared" si="226"/>
        <v/>
      </c>
      <c r="EI98" s="12" t="str">
        <f t="shared" si="226"/>
        <v/>
      </c>
      <c r="EJ98" s="12" t="str">
        <f t="shared" si="227"/>
        <v/>
      </c>
      <c r="EK98" s="12" t="str">
        <f t="shared" si="227"/>
        <v/>
      </c>
      <c r="EL98" s="12" t="str">
        <f t="shared" si="227"/>
        <v/>
      </c>
      <c r="EM98" s="12" t="str">
        <f t="shared" si="227"/>
        <v/>
      </c>
      <c r="EN98" s="12" t="str">
        <f t="shared" si="227"/>
        <v/>
      </c>
      <c r="EO98" s="12" t="str">
        <f t="shared" si="227"/>
        <v/>
      </c>
      <c r="EP98" s="12" t="str">
        <f t="shared" si="227"/>
        <v/>
      </c>
      <c r="EQ98" s="12" t="str">
        <f t="shared" si="227"/>
        <v/>
      </c>
      <c r="ER98" s="12" t="str">
        <f t="shared" si="227"/>
        <v/>
      </c>
      <c r="ES98" s="12" t="str">
        <f t="shared" si="227"/>
        <v/>
      </c>
      <c r="ET98" s="12" t="str">
        <f t="shared" si="227"/>
        <v/>
      </c>
      <c r="EU98" s="12" t="str">
        <f t="shared" si="227"/>
        <v/>
      </c>
    </row>
    <row r="99" spans="3:151" ht="18" customHeight="1" x14ac:dyDescent="0.2">
      <c r="C99" s="3"/>
      <c r="D99" s="5"/>
      <c r="E99" s="2"/>
      <c r="F99" s="2"/>
      <c r="G99" s="2"/>
      <c r="I99" s="284" t="s">
        <v>66</v>
      </c>
      <c r="J99" s="284"/>
      <c r="L99" s="1"/>
      <c r="M99" s="185" t="s">
        <v>65</v>
      </c>
      <c r="N99" s="186"/>
      <c r="R99" s="108" t="str">
        <f t="shared" si="212"/>
        <v>U20M 400m Heats</v>
      </c>
      <c r="S99" s="24">
        <v>1</v>
      </c>
      <c r="T99" s="96" t="s">
        <v>109</v>
      </c>
      <c r="U99" s="82">
        <f t="shared" si="213"/>
        <v>1.3888888888888888E-2</v>
      </c>
      <c r="V99" s="64">
        <f t="shared" si="214"/>
        <v>0.5</v>
      </c>
      <c r="W99" s="63">
        <f t="shared" si="215"/>
        <v>0.50694444444444442</v>
      </c>
      <c r="X99" s="11">
        <f t="shared" si="216"/>
        <v>1</v>
      </c>
      <c r="Y99" s="42">
        <f t="shared" si="217"/>
        <v>7</v>
      </c>
      <c r="Z99" s="26" t="str">
        <f t="shared" si="218"/>
        <v/>
      </c>
      <c r="AA99" s="12" t="str">
        <f t="shared" si="218"/>
        <v/>
      </c>
      <c r="AB99" s="12" t="str">
        <f t="shared" si="218"/>
        <v/>
      </c>
      <c r="AC99" s="12" t="str">
        <f t="shared" si="218"/>
        <v/>
      </c>
      <c r="AD99" s="12" t="str">
        <f t="shared" si="218"/>
        <v/>
      </c>
      <c r="AE99" s="12" t="str">
        <f t="shared" si="218"/>
        <v/>
      </c>
      <c r="AF99" s="12" t="str">
        <f t="shared" si="218"/>
        <v/>
      </c>
      <c r="AG99" s="12" t="str">
        <f t="shared" si="218"/>
        <v/>
      </c>
      <c r="AH99" s="12" t="str">
        <f t="shared" si="218"/>
        <v/>
      </c>
      <c r="AI99" s="12">
        <f t="shared" si="218"/>
        <v>1</v>
      </c>
      <c r="AJ99" s="12">
        <f t="shared" si="219"/>
        <v>1</v>
      </c>
      <c r="AK99" s="12">
        <f t="shared" si="219"/>
        <v>1</v>
      </c>
      <c r="AL99" s="12" t="str">
        <f t="shared" si="219"/>
        <v/>
      </c>
      <c r="AM99" s="12" t="str">
        <f t="shared" si="219"/>
        <v/>
      </c>
      <c r="AN99" s="12" t="str">
        <f t="shared" si="219"/>
        <v/>
      </c>
      <c r="AO99" s="12" t="str">
        <f t="shared" si="219"/>
        <v/>
      </c>
      <c r="AP99" s="12" t="str">
        <f t="shared" si="219"/>
        <v/>
      </c>
      <c r="AQ99" s="12" t="str">
        <f t="shared" si="219"/>
        <v/>
      </c>
      <c r="AR99" s="12" t="str">
        <f t="shared" si="219"/>
        <v/>
      </c>
      <c r="AS99" s="12" t="str">
        <f t="shared" si="219"/>
        <v/>
      </c>
      <c r="AT99" s="12" t="str">
        <f t="shared" si="220"/>
        <v/>
      </c>
      <c r="AU99" s="12" t="str">
        <f t="shared" si="220"/>
        <v/>
      </c>
      <c r="AV99" s="12" t="str">
        <f t="shared" si="220"/>
        <v/>
      </c>
      <c r="AW99" s="12" t="str">
        <f t="shared" si="220"/>
        <v/>
      </c>
      <c r="AX99" s="12" t="str">
        <f t="shared" si="220"/>
        <v/>
      </c>
      <c r="AY99" s="12" t="str">
        <f t="shared" si="220"/>
        <v/>
      </c>
      <c r="AZ99" s="12" t="str">
        <f t="shared" si="220"/>
        <v/>
      </c>
      <c r="BA99" s="12" t="str">
        <f t="shared" si="220"/>
        <v/>
      </c>
      <c r="BB99" s="12" t="str">
        <f t="shared" si="220"/>
        <v/>
      </c>
      <c r="BC99" s="12" t="str">
        <f t="shared" si="220"/>
        <v/>
      </c>
      <c r="BD99" s="12" t="str">
        <f t="shared" si="221"/>
        <v/>
      </c>
      <c r="BE99" s="12" t="str">
        <f t="shared" si="221"/>
        <v/>
      </c>
      <c r="BF99" s="12" t="str">
        <f t="shared" si="221"/>
        <v/>
      </c>
      <c r="BG99" s="12" t="str">
        <f t="shared" si="221"/>
        <v/>
      </c>
      <c r="BH99" s="12" t="str">
        <f t="shared" si="221"/>
        <v/>
      </c>
      <c r="BI99" s="12" t="str">
        <f t="shared" si="221"/>
        <v/>
      </c>
      <c r="BJ99" s="12" t="str">
        <f t="shared" si="221"/>
        <v/>
      </c>
      <c r="BK99" s="12" t="str">
        <f t="shared" si="221"/>
        <v/>
      </c>
      <c r="BL99" s="12" t="str">
        <f t="shared" si="221"/>
        <v/>
      </c>
      <c r="BM99" s="12" t="str">
        <f t="shared" si="221"/>
        <v/>
      </c>
      <c r="BN99" s="12" t="str">
        <f t="shared" si="222"/>
        <v/>
      </c>
      <c r="BO99" s="12" t="str">
        <f t="shared" si="222"/>
        <v/>
      </c>
      <c r="BP99" s="12" t="str">
        <f t="shared" si="222"/>
        <v/>
      </c>
      <c r="BQ99" s="12" t="str">
        <f t="shared" si="222"/>
        <v/>
      </c>
      <c r="BR99" s="12" t="str">
        <f t="shared" si="222"/>
        <v/>
      </c>
      <c r="BS99" s="12" t="str">
        <f t="shared" si="222"/>
        <v/>
      </c>
      <c r="BT99" s="12" t="str">
        <f t="shared" si="222"/>
        <v/>
      </c>
      <c r="BU99" s="12" t="str">
        <f t="shared" si="222"/>
        <v/>
      </c>
      <c r="BV99" s="12" t="str">
        <f t="shared" si="222"/>
        <v/>
      </c>
      <c r="BW99" s="12" t="str">
        <f t="shared" si="222"/>
        <v/>
      </c>
      <c r="BX99" s="12" t="str">
        <f t="shared" si="223"/>
        <v/>
      </c>
      <c r="BY99" s="12" t="str">
        <f t="shared" si="223"/>
        <v/>
      </c>
      <c r="BZ99" s="12" t="str">
        <f t="shared" si="223"/>
        <v/>
      </c>
      <c r="CA99" s="12" t="str">
        <f t="shared" si="223"/>
        <v/>
      </c>
      <c r="CB99" s="12" t="str">
        <f t="shared" si="223"/>
        <v/>
      </c>
      <c r="CC99" s="12" t="str">
        <f t="shared" si="223"/>
        <v/>
      </c>
      <c r="CD99" s="12" t="str">
        <f t="shared" si="223"/>
        <v/>
      </c>
      <c r="CE99" s="12" t="str">
        <f t="shared" si="223"/>
        <v/>
      </c>
      <c r="CF99" s="12" t="str">
        <f t="shared" si="223"/>
        <v/>
      </c>
      <c r="CG99" s="12" t="str">
        <f t="shared" si="223"/>
        <v/>
      </c>
      <c r="CH99" s="12" t="str">
        <f t="shared" si="224"/>
        <v/>
      </c>
      <c r="CI99" s="12" t="str">
        <f t="shared" si="224"/>
        <v/>
      </c>
      <c r="CJ99" s="12" t="str">
        <f t="shared" si="224"/>
        <v/>
      </c>
      <c r="CK99" s="12" t="str">
        <f t="shared" si="224"/>
        <v/>
      </c>
      <c r="CL99" s="12" t="str">
        <f t="shared" si="224"/>
        <v/>
      </c>
      <c r="CM99" s="12" t="str">
        <f t="shared" si="224"/>
        <v/>
      </c>
      <c r="CN99" s="12" t="str">
        <f t="shared" si="224"/>
        <v/>
      </c>
      <c r="CO99" s="12" t="str">
        <f t="shared" si="224"/>
        <v/>
      </c>
      <c r="CP99" s="12" t="str">
        <f t="shared" si="224"/>
        <v/>
      </c>
      <c r="CQ99" s="12" t="str">
        <f t="shared" si="224"/>
        <v/>
      </c>
      <c r="CR99" s="12" t="str">
        <f t="shared" si="225"/>
        <v/>
      </c>
      <c r="CS99" s="12" t="str">
        <f t="shared" si="225"/>
        <v/>
      </c>
      <c r="CT99" s="12" t="str">
        <f t="shared" si="225"/>
        <v/>
      </c>
      <c r="CU99" s="12" t="str">
        <f t="shared" si="225"/>
        <v/>
      </c>
      <c r="CV99" s="12" t="str">
        <f t="shared" si="225"/>
        <v/>
      </c>
      <c r="CW99" s="12" t="str">
        <f t="shared" si="225"/>
        <v/>
      </c>
      <c r="CX99" s="12" t="str">
        <f t="shared" si="225"/>
        <v/>
      </c>
      <c r="CY99" s="12" t="str">
        <f t="shared" si="225"/>
        <v/>
      </c>
      <c r="CZ99" s="12" t="str">
        <f t="shared" si="225"/>
        <v/>
      </c>
      <c r="DA99" s="12" t="str">
        <f t="shared" si="225"/>
        <v/>
      </c>
      <c r="DB99" s="12" t="str">
        <f t="shared" si="225"/>
        <v/>
      </c>
      <c r="DC99" s="12" t="str">
        <f t="shared" si="225"/>
        <v/>
      </c>
      <c r="DD99" s="12" t="str">
        <f t="shared" si="225"/>
        <v/>
      </c>
      <c r="DE99" s="12" t="str">
        <f t="shared" si="225"/>
        <v/>
      </c>
      <c r="DF99" s="12" t="str">
        <f t="shared" si="225"/>
        <v/>
      </c>
      <c r="DG99" s="12" t="str">
        <f t="shared" si="226"/>
        <v/>
      </c>
      <c r="DH99" s="12" t="str">
        <f t="shared" si="226"/>
        <v/>
      </c>
      <c r="DI99" s="12" t="str">
        <f t="shared" si="226"/>
        <v/>
      </c>
      <c r="DJ99" s="12" t="str">
        <f t="shared" si="226"/>
        <v/>
      </c>
      <c r="DK99" s="12" t="str">
        <f t="shared" si="226"/>
        <v/>
      </c>
      <c r="DL99" s="12" t="str">
        <f t="shared" si="226"/>
        <v/>
      </c>
      <c r="DM99" s="12" t="str">
        <f t="shared" si="226"/>
        <v/>
      </c>
      <c r="DN99" s="12" t="str">
        <f t="shared" si="226"/>
        <v/>
      </c>
      <c r="DO99" s="12" t="str">
        <f t="shared" si="226"/>
        <v/>
      </c>
      <c r="DP99" s="12" t="str">
        <f t="shared" si="226"/>
        <v/>
      </c>
      <c r="DQ99" s="12" t="str">
        <f t="shared" si="226"/>
        <v/>
      </c>
      <c r="DR99" s="12" t="str">
        <f t="shared" si="226"/>
        <v/>
      </c>
      <c r="DS99" s="12" t="str">
        <f t="shared" si="226"/>
        <v/>
      </c>
      <c r="DT99" s="12" t="str">
        <f t="shared" si="226"/>
        <v/>
      </c>
      <c r="DU99" s="12" t="str">
        <f t="shared" si="226"/>
        <v/>
      </c>
      <c r="DV99" s="12" t="str">
        <f t="shared" si="226"/>
        <v/>
      </c>
      <c r="DW99" s="12" t="str">
        <f t="shared" si="226"/>
        <v/>
      </c>
      <c r="DX99" s="12" t="str">
        <f t="shared" si="226"/>
        <v/>
      </c>
      <c r="DY99" s="12" t="str">
        <f t="shared" si="226"/>
        <v/>
      </c>
      <c r="DZ99" s="12" t="str">
        <f t="shared" si="226"/>
        <v/>
      </c>
      <c r="EA99" s="12" t="str">
        <f t="shared" si="226"/>
        <v/>
      </c>
      <c r="EB99" s="12" t="str">
        <f t="shared" si="226"/>
        <v/>
      </c>
      <c r="EC99" s="12" t="str">
        <f t="shared" si="226"/>
        <v/>
      </c>
      <c r="ED99" s="12" t="str">
        <f t="shared" si="226"/>
        <v/>
      </c>
      <c r="EE99" s="12" t="str">
        <f t="shared" si="226"/>
        <v/>
      </c>
      <c r="EF99" s="12" t="str">
        <f t="shared" si="226"/>
        <v/>
      </c>
      <c r="EG99" s="12" t="str">
        <f t="shared" si="226"/>
        <v/>
      </c>
      <c r="EH99" s="12" t="str">
        <f t="shared" si="226"/>
        <v/>
      </c>
      <c r="EI99" s="12" t="str">
        <f t="shared" si="226"/>
        <v/>
      </c>
      <c r="EJ99" s="12" t="str">
        <f t="shared" si="227"/>
        <v/>
      </c>
      <c r="EK99" s="12" t="str">
        <f t="shared" si="227"/>
        <v/>
      </c>
      <c r="EL99" s="12" t="str">
        <f t="shared" si="227"/>
        <v/>
      </c>
      <c r="EM99" s="12" t="str">
        <f t="shared" si="227"/>
        <v/>
      </c>
      <c r="EN99" s="12" t="str">
        <f t="shared" si="227"/>
        <v/>
      </c>
      <c r="EO99" s="12" t="str">
        <f t="shared" si="227"/>
        <v/>
      </c>
      <c r="EP99" s="12" t="str">
        <f t="shared" si="227"/>
        <v/>
      </c>
      <c r="EQ99" s="12" t="str">
        <f t="shared" si="227"/>
        <v/>
      </c>
      <c r="ER99" s="12" t="str">
        <f t="shared" si="227"/>
        <v/>
      </c>
      <c r="ES99" s="12" t="str">
        <f t="shared" si="227"/>
        <v/>
      </c>
      <c r="ET99" s="12" t="str">
        <f t="shared" si="227"/>
        <v/>
      </c>
      <c r="EU99" s="12" t="str">
        <f t="shared" si="227"/>
        <v/>
      </c>
    </row>
    <row r="100" spans="3:151" ht="18" customHeight="1" x14ac:dyDescent="0.2">
      <c r="C100" s="3"/>
      <c r="D100" s="5"/>
      <c r="E100" s="2"/>
      <c r="F100" s="2"/>
      <c r="G100" s="2"/>
      <c r="I100" s="31" t="s">
        <v>8</v>
      </c>
      <c r="J100" s="32">
        <v>4</v>
      </c>
      <c r="L100" s="1"/>
      <c r="M100" s="187" t="s">
        <v>63</v>
      </c>
      <c r="N100" s="188">
        <v>1.3888888888888888E-2</v>
      </c>
      <c r="R100" s="108" t="s">
        <v>2665</v>
      </c>
      <c r="S100" s="24">
        <v>1</v>
      </c>
      <c r="T100" s="73" t="s">
        <v>100</v>
      </c>
      <c r="U100" s="82" t="str">
        <f t="shared" si="213"/>
        <v/>
      </c>
      <c r="V100" s="64" t="str">
        <f t="shared" si="214"/>
        <v/>
      </c>
      <c r="W100" s="63" t="str">
        <f t="shared" si="215"/>
        <v/>
      </c>
      <c r="X100" s="11" t="str">
        <f t="shared" si="216"/>
        <v/>
      </c>
      <c r="Y100" s="42" t="str">
        <f t="shared" si="217"/>
        <v/>
      </c>
      <c r="Z100" s="26" t="str">
        <f t="shared" si="218"/>
        <v/>
      </c>
      <c r="AA100" s="12" t="str">
        <f t="shared" si="218"/>
        <v/>
      </c>
      <c r="AB100" s="12" t="str">
        <f t="shared" si="218"/>
        <v/>
      </c>
      <c r="AC100" s="12" t="str">
        <f t="shared" si="218"/>
        <v/>
      </c>
      <c r="AD100" s="12" t="str">
        <f t="shared" si="218"/>
        <v/>
      </c>
      <c r="AE100" s="12" t="str">
        <f t="shared" si="218"/>
        <v/>
      </c>
      <c r="AF100" s="12" t="str">
        <f t="shared" si="218"/>
        <v/>
      </c>
      <c r="AG100" s="12" t="str">
        <f t="shared" si="218"/>
        <v/>
      </c>
      <c r="AH100" s="12" t="str">
        <f t="shared" si="218"/>
        <v/>
      </c>
      <c r="AI100" s="12" t="str">
        <f t="shared" si="218"/>
        <v/>
      </c>
      <c r="AJ100" s="12" t="str">
        <f t="shared" si="219"/>
        <v/>
      </c>
      <c r="AK100" s="12" t="str">
        <f t="shared" si="219"/>
        <v/>
      </c>
      <c r="AL100" s="12" t="str">
        <f t="shared" si="219"/>
        <v/>
      </c>
      <c r="AM100" s="12" t="str">
        <f t="shared" si="219"/>
        <v/>
      </c>
      <c r="AN100" s="12" t="str">
        <f t="shared" si="219"/>
        <v/>
      </c>
      <c r="AO100" s="12" t="str">
        <f t="shared" si="219"/>
        <v/>
      </c>
      <c r="AP100" s="12" t="str">
        <f t="shared" si="219"/>
        <v/>
      </c>
      <c r="AQ100" s="12" t="str">
        <f t="shared" si="219"/>
        <v/>
      </c>
      <c r="AR100" s="12" t="str">
        <f t="shared" si="219"/>
        <v/>
      </c>
      <c r="AS100" s="12" t="str">
        <f t="shared" si="219"/>
        <v/>
      </c>
      <c r="AT100" s="12" t="str">
        <f t="shared" si="220"/>
        <v/>
      </c>
      <c r="AU100" s="12" t="str">
        <f t="shared" si="220"/>
        <v/>
      </c>
      <c r="AV100" s="12" t="str">
        <f t="shared" si="220"/>
        <v/>
      </c>
      <c r="AW100" s="12" t="str">
        <f t="shared" si="220"/>
        <v/>
      </c>
      <c r="AX100" s="12" t="str">
        <f t="shared" si="220"/>
        <v/>
      </c>
      <c r="AY100" s="12" t="str">
        <f t="shared" si="220"/>
        <v/>
      </c>
      <c r="AZ100" s="12" t="str">
        <f t="shared" si="220"/>
        <v/>
      </c>
      <c r="BA100" s="12" t="str">
        <f t="shared" si="220"/>
        <v/>
      </c>
      <c r="BB100" s="12" t="str">
        <f t="shared" si="220"/>
        <v/>
      </c>
      <c r="BC100" s="12" t="str">
        <f t="shared" si="220"/>
        <v/>
      </c>
      <c r="BD100" s="12" t="str">
        <f t="shared" si="221"/>
        <v/>
      </c>
      <c r="BE100" s="12" t="str">
        <f t="shared" si="221"/>
        <v/>
      </c>
      <c r="BF100" s="12" t="str">
        <f t="shared" si="221"/>
        <v/>
      </c>
      <c r="BG100" s="12" t="str">
        <f t="shared" si="221"/>
        <v/>
      </c>
      <c r="BH100" s="12" t="str">
        <f t="shared" si="221"/>
        <v/>
      </c>
      <c r="BI100" s="12" t="str">
        <f t="shared" si="221"/>
        <v/>
      </c>
      <c r="BJ100" s="12" t="str">
        <f t="shared" si="221"/>
        <v/>
      </c>
      <c r="BK100" s="12" t="str">
        <f t="shared" si="221"/>
        <v/>
      </c>
      <c r="BL100" s="12" t="str">
        <f t="shared" si="221"/>
        <v/>
      </c>
      <c r="BM100" s="12" t="str">
        <f t="shared" si="221"/>
        <v/>
      </c>
      <c r="BN100" s="12" t="str">
        <f t="shared" si="222"/>
        <v/>
      </c>
      <c r="BO100" s="12" t="str">
        <f t="shared" si="222"/>
        <v/>
      </c>
      <c r="BP100" s="12" t="str">
        <f t="shared" si="222"/>
        <v/>
      </c>
      <c r="BQ100" s="12" t="str">
        <f t="shared" si="222"/>
        <v/>
      </c>
      <c r="BR100" s="12" t="str">
        <f t="shared" si="222"/>
        <v/>
      </c>
      <c r="BS100" s="12" t="str">
        <f t="shared" si="222"/>
        <v/>
      </c>
      <c r="BT100" s="12" t="str">
        <f t="shared" si="222"/>
        <v/>
      </c>
      <c r="BU100" s="12" t="str">
        <f t="shared" si="222"/>
        <v/>
      </c>
      <c r="BV100" s="12" t="str">
        <f t="shared" si="222"/>
        <v/>
      </c>
      <c r="BW100" s="12" t="str">
        <f t="shared" si="222"/>
        <v/>
      </c>
      <c r="BX100" s="12" t="str">
        <f t="shared" si="223"/>
        <v/>
      </c>
      <c r="BY100" s="12" t="str">
        <f t="shared" si="223"/>
        <v/>
      </c>
      <c r="BZ100" s="12" t="str">
        <f t="shared" si="223"/>
        <v/>
      </c>
      <c r="CA100" s="12" t="str">
        <f t="shared" si="223"/>
        <v/>
      </c>
      <c r="CB100" s="12" t="str">
        <f t="shared" si="223"/>
        <v/>
      </c>
      <c r="CC100" s="12" t="str">
        <f t="shared" si="223"/>
        <v/>
      </c>
      <c r="CD100" s="12" t="str">
        <f t="shared" si="223"/>
        <v/>
      </c>
      <c r="CE100" s="12" t="str">
        <f t="shared" si="223"/>
        <v/>
      </c>
      <c r="CF100" s="12" t="str">
        <f t="shared" si="223"/>
        <v/>
      </c>
      <c r="CG100" s="12" t="str">
        <f t="shared" si="223"/>
        <v/>
      </c>
      <c r="CH100" s="12" t="str">
        <f t="shared" si="224"/>
        <v/>
      </c>
      <c r="CI100" s="12" t="str">
        <f t="shared" si="224"/>
        <v/>
      </c>
      <c r="CJ100" s="12" t="str">
        <f t="shared" si="224"/>
        <v/>
      </c>
      <c r="CK100" s="12" t="str">
        <f t="shared" si="224"/>
        <v/>
      </c>
      <c r="CL100" s="12" t="str">
        <f t="shared" si="224"/>
        <v/>
      </c>
      <c r="CM100" s="12" t="str">
        <f t="shared" si="224"/>
        <v/>
      </c>
      <c r="CN100" s="12" t="str">
        <f t="shared" si="224"/>
        <v/>
      </c>
      <c r="CO100" s="12" t="str">
        <f t="shared" si="224"/>
        <v/>
      </c>
      <c r="CP100" s="12" t="str">
        <f t="shared" si="224"/>
        <v/>
      </c>
      <c r="CQ100" s="12" t="str">
        <f t="shared" si="224"/>
        <v/>
      </c>
      <c r="CR100" s="12" t="str">
        <f t="shared" si="225"/>
        <v/>
      </c>
      <c r="CS100" s="12" t="str">
        <f t="shared" si="225"/>
        <v/>
      </c>
      <c r="CT100" s="12" t="str">
        <f t="shared" si="225"/>
        <v/>
      </c>
      <c r="CU100" s="12" t="str">
        <f t="shared" si="225"/>
        <v/>
      </c>
      <c r="CV100" s="12" t="str">
        <f t="shared" si="225"/>
        <v/>
      </c>
      <c r="CW100" s="12" t="str">
        <f t="shared" si="225"/>
        <v/>
      </c>
      <c r="CX100" s="12" t="str">
        <f t="shared" si="225"/>
        <v/>
      </c>
      <c r="CY100" s="12" t="str">
        <f t="shared" si="225"/>
        <v/>
      </c>
      <c r="CZ100" s="12" t="str">
        <f t="shared" si="225"/>
        <v/>
      </c>
      <c r="DA100" s="12" t="str">
        <f t="shared" si="225"/>
        <v/>
      </c>
      <c r="DB100" s="12" t="str">
        <f t="shared" si="225"/>
        <v/>
      </c>
      <c r="DC100" s="12" t="str">
        <f t="shared" si="225"/>
        <v/>
      </c>
      <c r="DD100" s="12" t="str">
        <f t="shared" si="225"/>
        <v/>
      </c>
      <c r="DE100" s="12" t="str">
        <f t="shared" si="225"/>
        <v/>
      </c>
      <c r="DF100" s="12" t="str">
        <f t="shared" si="225"/>
        <v/>
      </c>
      <c r="DG100" s="12" t="str">
        <f t="shared" si="226"/>
        <v/>
      </c>
      <c r="DH100" s="12" t="str">
        <f t="shared" si="226"/>
        <v/>
      </c>
      <c r="DI100" s="12" t="str">
        <f t="shared" si="226"/>
        <v/>
      </c>
      <c r="DJ100" s="12" t="str">
        <f t="shared" si="226"/>
        <v/>
      </c>
      <c r="DK100" s="12" t="str">
        <f t="shared" si="226"/>
        <v/>
      </c>
      <c r="DL100" s="12" t="str">
        <f t="shared" si="226"/>
        <v/>
      </c>
      <c r="DM100" s="12" t="str">
        <f t="shared" si="226"/>
        <v/>
      </c>
      <c r="DN100" s="12" t="str">
        <f t="shared" si="226"/>
        <v/>
      </c>
      <c r="DO100" s="12" t="str">
        <f t="shared" si="226"/>
        <v/>
      </c>
      <c r="DP100" s="12" t="str">
        <f t="shared" si="226"/>
        <v/>
      </c>
      <c r="DQ100" s="12" t="str">
        <f t="shared" si="226"/>
        <v/>
      </c>
      <c r="DR100" s="12" t="str">
        <f t="shared" si="226"/>
        <v/>
      </c>
      <c r="DS100" s="12" t="str">
        <f t="shared" si="226"/>
        <v/>
      </c>
      <c r="DT100" s="12" t="str">
        <f t="shared" si="226"/>
        <v/>
      </c>
      <c r="DU100" s="12" t="str">
        <f t="shared" si="226"/>
        <v/>
      </c>
      <c r="DV100" s="12" t="str">
        <f t="shared" si="226"/>
        <v/>
      </c>
      <c r="DW100" s="12" t="str">
        <f t="shared" si="226"/>
        <v/>
      </c>
      <c r="DX100" s="12" t="str">
        <f t="shared" si="226"/>
        <v/>
      </c>
      <c r="DY100" s="12" t="str">
        <f t="shared" si="226"/>
        <v/>
      </c>
      <c r="DZ100" s="12" t="str">
        <f t="shared" si="226"/>
        <v/>
      </c>
      <c r="EA100" s="12" t="str">
        <f t="shared" si="226"/>
        <v/>
      </c>
      <c r="EB100" s="12" t="str">
        <f t="shared" si="226"/>
        <v/>
      </c>
      <c r="EC100" s="12" t="str">
        <f t="shared" si="226"/>
        <v/>
      </c>
      <c r="ED100" s="12" t="str">
        <f t="shared" si="226"/>
        <v/>
      </c>
      <c r="EE100" s="12" t="str">
        <f t="shared" si="226"/>
        <v/>
      </c>
      <c r="EF100" s="12" t="str">
        <f t="shared" si="226"/>
        <v/>
      </c>
      <c r="EG100" s="12" t="str">
        <f t="shared" si="226"/>
        <v/>
      </c>
      <c r="EH100" s="12" t="str">
        <f t="shared" si="226"/>
        <v/>
      </c>
      <c r="EI100" s="12" t="str">
        <f t="shared" si="226"/>
        <v/>
      </c>
      <c r="EJ100" s="12" t="str">
        <f t="shared" si="227"/>
        <v/>
      </c>
      <c r="EK100" s="12" t="str">
        <f t="shared" si="227"/>
        <v/>
      </c>
      <c r="EL100" s="12" t="str">
        <f t="shared" si="227"/>
        <v/>
      </c>
      <c r="EM100" s="12" t="str">
        <f t="shared" si="227"/>
        <v/>
      </c>
      <c r="EN100" s="12" t="str">
        <f t="shared" si="227"/>
        <v/>
      </c>
      <c r="EO100" s="12" t="str">
        <f t="shared" si="227"/>
        <v/>
      </c>
      <c r="EP100" s="12" t="str">
        <f t="shared" si="227"/>
        <v/>
      </c>
      <c r="EQ100" s="12" t="str">
        <f t="shared" si="227"/>
        <v/>
      </c>
      <c r="ER100" s="12" t="str">
        <f t="shared" si="227"/>
        <v/>
      </c>
      <c r="ES100" s="12" t="str">
        <f t="shared" si="227"/>
        <v/>
      </c>
      <c r="ET100" s="12" t="str">
        <f t="shared" si="227"/>
        <v/>
      </c>
      <c r="EU100" s="12" t="str">
        <f t="shared" si="227"/>
        <v/>
      </c>
    </row>
    <row r="101" spans="3:151" ht="18" customHeight="1" x14ac:dyDescent="0.2">
      <c r="C101" s="3"/>
      <c r="D101" s="5"/>
      <c r="E101" s="2"/>
      <c r="F101" s="2"/>
      <c r="G101" s="2"/>
      <c r="I101" s="31" t="s">
        <v>17</v>
      </c>
      <c r="J101" s="33">
        <v>4</v>
      </c>
      <c r="L101" s="1"/>
      <c r="M101" s="187" t="s">
        <v>67</v>
      </c>
      <c r="N101" s="188">
        <v>1.7361111111111112E-2</v>
      </c>
      <c r="R101" s="108" t="str">
        <f t="shared" si="212"/>
        <v>U20M Pole Vault</v>
      </c>
      <c r="S101" s="24">
        <v>1</v>
      </c>
      <c r="T101" s="98" t="s">
        <v>84</v>
      </c>
      <c r="U101" s="82">
        <f t="shared" si="213"/>
        <v>1.7361111111111112E-2</v>
      </c>
      <c r="V101" s="64">
        <f t="shared" si="214"/>
        <v>0.5</v>
      </c>
      <c r="W101" s="63">
        <f t="shared" si="215"/>
        <v>0.57638888888888884</v>
      </c>
      <c r="X101" s="11">
        <f t="shared" si="216"/>
        <v>1</v>
      </c>
      <c r="Y101" s="42">
        <f t="shared" si="217"/>
        <v>3</v>
      </c>
      <c r="Z101" s="26" t="str">
        <f t="shared" si="218"/>
        <v/>
      </c>
      <c r="AA101" s="12" t="str">
        <f t="shared" si="218"/>
        <v/>
      </c>
      <c r="AB101" s="12" t="str">
        <f t="shared" si="218"/>
        <v/>
      </c>
      <c r="AC101" s="12" t="str">
        <f t="shared" si="218"/>
        <v/>
      </c>
      <c r="AD101" s="12" t="str">
        <f t="shared" si="218"/>
        <v/>
      </c>
      <c r="AE101" s="12" t="str">
        <f t="shared" si="218"/>
        <v/>
      </c>
      <c r="AF101" s="12" t="str">
        <f t="shared" si="218"/>
        <v/>
      </c>
      <c r="AG101" s="12" t="str">
        <f t="shared" si="218"/>
        <v/>
      </c>
      <c r="AH101" s="12" t="str">
        <f t="shared" si="218"/>
        <v/>
      </c>
      <c r="AI101" s="12">
        <f t="shared" si="218"/>
        <v>1</v>
      </c>
      <c r="AJ101" s="12">
        <f t="shared" si="219"/>
        <v>1</v>
      </c>
      <c r="AK101" s="12">
        <f t="shared" si="219"/>
        <v>1</v>
      </c>
      <c r="AL101" s="12">
        <f t="shared" si="219"/>
        <v>1</v>
      </c>
      <c r="AM101" s="12">
        <f t="shared" si="219"/>
        <v>1</v>
      </c>
      <c r="AN101" s="12">
        <f t="shared" si="219"/>
        <v>1</v>
      </c>
      <c r="AO101" s="12">
        <f t="shared" si="219"/>
        <v>1</v>
      </c>
      <c r="AP101" s="12">
        <f t="shared" si="219"/>
        <v>1</v>
      </c>
      <c r="AQ101" s="12">
        <f t="shared" si="219"/>
        <v>1</v>
      </c>
      <c r="AR101" s="12">
        <f t="shared" si="219"/>
        <v>1</v>
      </c>
      <c r="AS101" s="12">
        <f t="shared" si="219"/>
        <v>1</v>
      </c>
      <c r="AT101" s="12">
        <f t="shared" si="220"/>
        <v>1</v>
      </c>
      <c r="AU101" s="12">
        <f t="shared" si="220"/>
        <v>1</v>
      </c>
      <c r="AV101" s="12">
        <f t="shared" si="220"/>
        <v>1</v>
      </c>
      <c r="AW101" s="12">
        <f t="shared" si="220"/>
        <v>1</v>
      </c>
      <c r="AX101" s="12">
        <f t="shared" si="220"/>
        <v>1</v>
      </c>
      <c r="AY101" s="12">
        <f t="shared" si="220"/>
        <v>1</v>
      </c>
      <c r="AZ101" s="12">
        <f t="shared" si="220"/>
        <v>1</v>
      </c>
      <c r="BA101" s="12">
        <f t="shared" si="220"/>
        <v>1</v>
      </c>
      <c r="BB101" s="12">
        <f t="shared" si="220"/>
        <v>1</v>
      </c>
      <c r="BC101" s="12">
        <f t="shared" si="220"/>
        <v>1</v>
      </c>
      <c r="BD101" s="12">
        <f t="shared" si="221"/>
        <v>1</v>
      </c>
      <c r="BE101" s="12">
        <f t="shared" si="221"/>
        <v>1</v>
      </c>
      <c r="BF101" s="12" t="str">
        <f t="shared" si="221"/>
        <v/>
      </c>
      <c r="BG101" s="12" t="str">
        <f t="shared" si="221"/>
        <v/>
      </c>
      <c r="BH101" s="12" t="str">
        <f t="shared" si="221"/>
        <v/>
      </c>
      <c r="BI101" s="12" t="str">
        <f t="shared" si="221"/>
        <v/>
      </c>
      <c r="BJ101" s="12" t="str">
        <f t="shared" si="221"/>
        <v/>
      </c>
      <c r="BK101" s="12" t="str">
        <f t="shared" si="221"/>
        <v/>
      </c>
      <c r="BL101" s="12" t="str">
        <f t="shared" si="221"/>
        <v/>
      </c>
      <c r="BM101" s="12" t="str">
        <f t="shared" si="221"/>
        <v/>
      </c>
      <c r="BN101" s="12" t="str">
        <f t="shared" si="222"/>
        <v/>
      </c>
      <c r="BO101" s="12" t="str">
        <f t="shared" si="222"/>
        <v/>
      </c>
      <c r="BP101" s="12" t="str">
        <f t="shared" si="222"/>
        <v/>
      </c>
      <c r="BQ101" s="12" t="str">
        <f t="shared" si="222"/>
        <v/>
      </c>
      <c r="BR101" s="12" t="str">
        <f t="shared" si="222"/>
        <v/>
      </c>
      <c r="BS101" s="12" t="str">
        <f t="shared" si="222"/>
        <v/>
      </c>
      <c r="BT101" s="12" t="str">
        <f t="shared" si="222"/>
        <v/>
      </c>
      <c r="BU101" s="12" t="str">
        <f t="shared" si="222"/>
        <v/>
      </c>
      <c r="BV101" s="12" t="str">
        <f t="shared" si="222"/>
        <v/>
      </c>
      <c r="BW101" s="12" t="str">
        <f t="shared" si="222"/>
        <v/>
      </c>
      <c r="BX101" s="12" t="str">
        <f t="shared" si="223"/>
        <v/>
      </c>
      <c r="BY101" s="12" t="str">
        <f t="shared" si="223"/>
        <v/>
      </c>
      <c r="BZ101" s="12" t="str">
        <f t="shared" si="223"/>
        <v/>
      </c>
      <c r="CA101" s="12" t="str">
        <f t="shared" si="223"/>
        <v/>
      </c>
      <c r="CB101" s="12" t="str">
        <f t="shared" si="223"/>
        <v/>
      </c>
      <c r="CC101" s="12" t="str">
        <f t="shared" si="223"/>
        <v/>
      </c>
      <c r="CD101" s="12" t="str">
        <f t="shared" si="223"/>
        <v/>
      </c>
      <c r="CE101" s="12" t="str">
        <f t="shared" si="223"/>
        <v/>
      </c>
      <c r="CF101" s="12" t="str">
        <f t="shared" si="223"/>
        <v/>
      </c>
      <c r="CG101" s="12" t="str">
        <f t="shared" si="223"/>
        <v/>
      </c>
      <c r="CH101" s="12" t="str">
        <f t="shared" si="224"/>
        <v/>
      </c>
      <c r="CI101" s="12" t="str">
        <f t="shared" si="224"/>
        <v/>
      </c>
      <c r="CJ101" s="12" t="str">
        <f t="shared" si="224"/>
        <v/>
      </c>
      <c r="CK101" s="12" t="str">
        <f t="shared" si="224"/>
        <v/>
      </c>
      <c r="CL101" s="12" t="str">
        <f t="shared" si="224"/>
        <v/>
      </c>
      <c r="CM101" s="12" t="str">
        <f t="shared" si="224"/>
        <v/>
      </c>
      <c r="CN101" s="12" t="str">
        <f t="shared" si="224"/>
        <v/>
      </c>
      <c r="CO101" s="12" t="str">
        <f t="shared" si="224"/>
        <v/>
      </c>
      <c r="CP101" s="12" t="str">
        <f t="shared" si="224"/>
        <v/>
      </c>
      <c r="CQ101" s="12" t="str">
        <f t="shared" si="224"/>
        <v/>
      </c>
      <c r="CR101" s="12" t="str">
        <f t="shared" si="225"/>
        <v/>
      </c>
      <c r="CS101" s="12" t="str">
        <f t="shared" si="225"/>
        <v/>
      </c>
      <c r="CT101" s="12" t="str">
        <f t="shared" si="225"/>
        <v/>
      </c>
      <c r="CU101" s="12" t="str">
        <f t="shared" si="225"/>
        <v/>
      </c>
      <c r="CV101" s="12" t="str">
        <f t="shared" si="225"/>
        <v/>
      </c>
      <c r="CW101" s="12" t="str">
        <f t="shared" si="225"/>
        <v/>
      </c>
      <c r="CX101" s="12" t="str">
        <f t="shared" si="225"/>
        <v/>
      </c>
      <c r="CY101" s="12" t="str">
        <f t="shared" si="225"/>
        <v/>
      </c>
      <c r="CZ101" s="12" t="str">
        <f t="shared" si="225"/>
        <v/>
      </c>
      <c r="DA101" s="12" t="str">
        <f t="shared" si="225"/>
        <v/>
      </c>
      <c r="DB101" s="12" t="str">
        <f t="shared" si="225"/>
        <v/>
      </c>
      <c r="DC101" s="12" t="str">
        <f t="shared" si="225"/>
        <v/>
      </c>
      <c r="DD101" s="12" t="str">
        <f t="shared" si="225"/>
        <v/>
      </c>
      <c r="DE101" s="12" t="str">
        <f t="shared" si="225"/>
        <v/>
      </c>
      <c r="DF101" s="12" t="str">
        <f t="shared" si="225"/>
        <v/>
      </c>
      <c r="DG101" s="12" t="str">
        <f t="shared" si="226"/>
        <v/>
      </c>
      <c r="DH101" s="12" t="str">
        <f t="shared" si="226"/>
        <v/>
      </c>
      <c r="DI101" s="12" t="str">
        <f t="shared" si="226"/>
        <v/>
      </c>
      <c r="DJ101" s="12" t="str">
        <f t="shared" si="226"/>
        <v/>
      </c>
      <c r="DK101" s="12" t="str">
        <f t="shared" si="226"/>
        <v/>
      </c>
      <c r="DL101" s="12" t="str">
        <f t="shared" si="226"/>
        <v/>
      </c>
      <c r="DM101" s="12" t="str">
        <f t="shared" si="226"/>
        <v/>
      </c>
      <c r="DN101" s="12" t="str">
        <f t="shared" si="226"/>
        <v/>
      </c>
      <c r="DO101" s="12" t="str">
        <f t="shared" si="226"/>
        <v/>
      </c>
      <c r="DP101" s="12" t="str">
        <f t="shared" si="226"/>
        <v/>
      </c>
      <c r="DQ101" s="12" t="str">
        <f t="shared" si="226"/>
        <v/>
      </c>
      <c r="DR101" s="12" t="str">
        <f t="shared" si="226"/>
        <v/>
      </c>
      <c r="DS101" s="12" t="str">
        <f t="shared" si="226"/>
        <v/>
      </c>
      <c r="DT101" s="12" t="str">
        <f t="shared" si="226"/>
        <v/>
      </c>
      <c r="DU101" s="12" t="str">
        <f t="shared" si="226"/>
        <v/>
      </c>
      <c r="DV101" s="12" t="str">
        <f t="shared" si="226"/>
        <v/>
      </c>
      <c r="DW101" s="12" t="str">
        <f t="shared" si="226"/>
        <v/>
      </c>
      <c r="DX101" s="12" t="str">
        <f t="shared" si="226"/>
        <v/>
      </c>
      <c r="DY101" s="12" t="str">
        <f t="shared" si="226"/>
        <v/>
      </c>
      <c r="DZ101" s="12" t="str">
        <f t="shared" si="226"/>
        <v/>
      </c>
      <c r="EA101" s="12" t="str">
        <f t="shared" si="226"/>
        <v/>
      </c>
      <c r="EB101" s="12" t="str">
        <f t="shared" si="226"/>
        <v/>
      </c>
      <c r="EC101" s="12" t="str">
        <f t="shared" si="226"/>
        <v/>
      </c>
      <c r="ED101" s="12" t="str">
        <f t="shared" si="226"/>
        <v/>
      </c>
      <c r="EE101" s="12" t="str">
        <f t="shared" si="226"/>
        <v/>
      </c>
      <c r="EF101" s="12" t="str">
        <f t="shared" si="226"/>
        <v/>
      </c>
      <c r="EG101" s="12" t="str">
        <f t="shared" si="226"/>
        <v/>
      </c>
      <c r="EH101" s="12" t="str">
        <f t="shared" si="226"/>
        <v/>
      </c>
      <c r="EI101" s="12" t="str">
        <f t="shared" si="226"/>
        <v/>
      </c>
      <c r="EJ101" s="12" t="str">
        <f t="shared" si="227"/>
        <v/>
      </c>
      <c r="EK101" s="12" t="str">
        <f t="shared" si="227"/>
        <v/>
      </c>
      <c r="EL101" s="12" t="str">
        <f t="shared" si="227"/>
        <v/>
      </c>
      <c r="EM101" s="12" t="str">
        <f t="shared" si="227"/>
        <v/>
      </c>
      <c r="EN101" s="12" t="str">
        <f t="shared" si="227"/>
        <v/>
      </c>
      <c r="EO101" s="12" t="str">
        <f t="shared" si="227"/>
        <v/>
      </c>
      <c r="EP101" s="12" t="str">
        <f t="shared" si="227"/>
        <v/>
      </c>
      <c r="EQ101" s="12" t="str">
        <f t="shared" si="227"/>
        <v/>
      </c>
      <c r="ER101" s="12" t="str">
        <f t="shared" si="227"/>
        <v/>
      </c>
      <c r="ES101" s="12" t="str">
        <f t="shared" si="227"/>
        <v/>
      </c>
      <c r="ET101" s="12" t="str">
        <f t="shared" si="227"/>
        <v/>
      </c>
      <c r="EU101" s="12" t="str">
        <f t="shared" si="227"/>
        <v/>
      </c>
    </row>
    <row r="102" spans="3:151" ht="18" customHeight="1" x14ac:dyDescent="0.2">
      <c r="C102" s="3"/>
      <c r="D102" s="5"/>
      <c r="E102" s="2"/>
      <c r="F102" s="2"/>
      <c r="G102" s="2"/>
      <c r="I102" s="31" t="s">
        <v>2</v>
      </c>
      <c r="J102" s="33">
        <v>5</v>
      </c>
      <c r="L102" s="1"/>
      <c r="M102" s="187" t="s">
        <v>62</v>
      </c>
      <c r="N102" s="188">
        <v>2.0833333333333332E-2</v>
      </c>
      <c r="Q102" s="27"/>
      <c r="R102" s="108" t="str">
        <f t="shared" si="212"/>
        <v>U20M Shot</v>
      </c>
      <c r="S102" s="24">
        <v>1</v>
      </c>
      <c r="T102" s="101" t="s">
        <v>82</v>
      </c>
      <c r="U102" s="82">
        <f t="shared" si="213"/>
        <v>1.7361111111111112E-2</v>
      </c>
      <c r="V102" s="64">
        <f t="shared" si="214"/>
        <v>0.625</v>
      </c>
      <c r="W102" s="63">
        <f t="shared" si="215"/>
        <v>0.68055555555555547</v>
      </c>
      <c r="X102" s="11">
        <f t="shared" si="216"/>
        <v>1</v>
      </c>
      <c r="Y102" s="42">
        <f t="shared" si="217"/>
        <v>3</v>
      </c>
      <c r="Z102" s="26" t="str">
        <f t="shared" si="218"/>
        <v/>
      </c>
      <c r="AA102" s="12" t="str">
        <f t="shared" si="218"/>
        <v/>
      </c>
      <c r="AB102" s="12" t="str">
        <f t="shared" si="218"/>
        <v/>
      </c>
      <c r="AC102" s="12" t="str">
        <f t="shared" si="218"/>
        <v/>
      </c>
      <c r="AD102" s="12" t="str">
        <f t="shared" si="218"/>
        <v/>
      </c>
      <c r="AE102" s="12" t="str">
        <f t="shared" si="218"/>
        <v/>
      </c>
      <c r="AF102" s="12" t="str">
        <f t="shared" si="218"/>
        <v/>
      </c>
      <c r="AG102" s="12" t="str">
        <f t="shared" si="218"/>
        <v/>
      </c>
      <c r="AH102" s="12" t="str">
        <f t="shared" si="218"/>
        <v/>
      </c>
      <c r="AI102" s="12" t="str">
        <f t="shared" si="218"/>
        <v/>
      </c>
      <c r="AJ102" s="12" t="str">
        <f t="shared" si="219"/>
        <v/>
      </c>
      <c r="AK102" s="12" t="str">
        <f t="shared" si="219"/>
        <v/>
      </c>
      <c r="AL102" s="12" t="str">
        <f t="shared" si="219"/>
        <v/>
      </c>
      <c r="AM102" s="12" t="str">
        <f t="shared" si="219"/>
        <v/>
      </c>
      <c r="AN102" s="12" t="str">
        <f t="shared" si="219"/>
        <v/>
      </c>
      <c r="AO102" s="12" t="str">
        <f t="shared" si="219"/>
        <v/>
      </c>
      <c r="AP102" s="12" t="str">
        <f t="shared" si="219"/>
        <v/>
      </c>
      <c r="AQ102" s="12" t="str">
        <f t="shared" si="219"/>
        <v/>
      </c>
      <c r="AR102" s="12" t="str">
        <f t="shared" si="219"/>
        <v/>
      </c>
      <c r="AS102" s="12" t="str">
        <f t="shared" si="219"/>
        <v/>
      </c>
      <c r="AT102" s="12" t="str">
        <f t="shared" si="220"/>
        <v/>
      </c>
      <c r="AU102" s="12" t="str">
        <f t="shared" si="220"/>
        <v/>
      </c>
      <c r="AV102" s="12" t="str">
        <f t="shared" si="220"/>
        <v/>
      </c>
      <c r="AW102" s="12" t="str">
        <f t="shared" si="220"/>
        <v/>
      </c>
      <c r="AX102" s="12" t="str">
        <f t="shared" si="220"/>
        <v/>
      </c>
      <c r="AY102" s="12" t="str">
        <f t="shared" si="220"/>
        <v/>
      </c>
      <c r="AZ102" s="12" t="str">
        <f t="shared" si="220"/>
        <v/>
      </c>
      <c r="BA102" s="12" t="str">
        <f t="shared" si="220"/>
        <v/>
      </c>
      <c r="BB102" s="12" t="str">
        <f t="shared" si="220"/>
        <v/>
      </c>
      <c r="BC102" s="12" t="str">
        <f t="shared" si="220"/>
        <v/>
      </c>
      <c r="BD102" s="12" t="str">
        <f t="shared" si="221"/>
        <v/>
      </c>
      <c r="BE102" s="12" t="str">
        <f t="shared" si="221"/>
        <v/>
      </c>
      <c r="BF102" s="12" t="str">
        <f t="shared" si="221"/>
        <v/>
      </c>
      <c r="BG102" s="12" t="str">
        <f t="shared" si="221"/>
        <v/>
      </c>
      <c r="BH102" s="12" t="str">
        <f t="shared" si="221"/>
        <v/>
      </c>
      <c r="BI102" s="12" t="str">
        <f t="shared" si="221"/>
        <v/>
      </c>
      <c r="BJ102" s="12" t="str">
        <f t="shared" si="221"/>
        <v/>
      </c>
      <c r="BK102" s="12" t="str">
        <f t="shared" si="221"/>
        <v/>
      </c>
      <c r="BL102" s="12" t="str">
        <f t="shared" si="221"/>
        <v/>
      </c>
      <c r="BM102" s="12" t="str">
        <f t="shared" si="221"/>
        <v/>
      </c>
      <c r="BN102" s="12" t="str">
        <f t="shared" si="222"/>
        <v/>
      </c>
      <c r="BO102" s="12" t="str">
        <f t="shared" si="222"/>
        <v/>
      </c>
      <c r="BP102" s="12" t="str">
        <f t="shared" si="222"/>
        <v/>
      </c>
      <c r="BQ102" s="12" t="str">
        <f t="shared" si="222"/>
        <v/>
      </c>
      <c r="BR102" s="12" t="str">
        <f t="shared" si="222"/>
        <v/>
      </c>
      <c r="BS102" s="12" t="str">
        <f t="shared" si="222"/>
        <v/>
      </c>
      <c r="BT102" s="12">
        <f t="shared" si="222"/>
        <v>1</v>
      </c>
      <c r="BU102" s="12">
        <f t="shared" si="222"/>
        <v>1</v>
      </c>
      <c r="BV102" s="12">
        <f t="shared" si="222"/>
        <v>1</v>
      </c>
      <c r="BW102" s="12">
        <f t="shared" si="222"/>
        <v>1</v>
      </c>
      <c r="BX102" s="12">
        <f t="shared" si="223"/>
        <v>1</v>
      </c>
      <c r="BY102" s="12">
        <f t="shared" si="223"/>
        <v>1</v>
      </c>
      <c r="BZ102" s="12">
        <f t="shared" si="223"/>
        <v>1</v>
      </c>
      <c r="CA102" s="12">
        <f t="shared" si="223"/>
        <v>1</v>
      </c>
      <c r="CB102" s="12">
        <f t="shared" si="223"/>
        <v>1</v>
      </c>
      <c r="CC102" s="12">
        <f t="shared" si="223"/>
        <v>1</v>
      </c>
      <c r="CD102" s="12">
        <f t="shared" si="223"/>
        <v>1</v>
      </c>
      <c r="CE102" s="12">
        <f t="shared" si="223"/>
        <v>1</v>
      </c>
      <c r="CF102" s="12">
        <f t="shared" si="223"/>
        <v>1</v>
      </c>
      <c r="CG102" s="12">
        <f t="shared" si="223"/>
        <v>1</v>
      </c>
      <c r="CH102" s="12">
        <f t="shared" si="224"/>
        <v>1</v>
      </c>
      <c r="CI102" s="12">
        <f t="shared" si="224"/>
        <v>1</v>
      </c>
      <c r="CJ102" s="12" t="str">
        <f t="shared" si="224"/>
        <v/>
      </c>
      <c r="CK102" s="12" t="str">
        <f t="shared" si="224"/>
        <v/>
      </c>
      <c r="CL102" s="12" t="str">
        <f t="shared" si="224"/>
        <v/>
      </c>
      <c r="CM102" s="12" t="str">
        <f t="shared" si="224"/>
        <v/>
      </c>
      <c r="CN102" s="12" t="str">
        <f t="shared" si="224"/>
        <v/>
      </c>
      <c r="CO102" s="12" t="str">
        <f t="shared" si="224"/>
        <v/>
      </c>
      <c r="CP102" s="12" t="str">
        <f t="shared" si="224"/>
        <v/>
      </c>
      <c r="CQ102" s="12" t="str">
        <f t="shared" si="224"/>
        <v/>
      </c>
      <c r="CR102" s="12" t="str">
        <f t="shared" si="225"/>
        <v/>
      </c>
      <c r="CS102" s="12" t="str">
        <f t="shared" si="225"/>
        <v/>
      </c>
      <c r="CT102" s="12" t="str">
        <f t="shared" si="225"/>
        <v/>
      </c>
      <c r="CU102" s="12" t="str">
        <f t="shared" si="225"/>
        <v/>
      </c>
      <c r="CV102" s="12" t="str">
        <f t="shared" si="225"/>
        <v/>
      </c>
      <c r="CW102" s="12" t="str">
        <f t="shared" si="225"/>
        <v/>
      </c>
      <c r="CX102" s="12" t="str">
        <f t="shared" si="225"/>
        <v/>
      </c>
      <c r="CY102" s="12" t="str">
        <f t="shared" si="225"/>
        <v/>
      </c>
      <c r="CZ102" s="12" t="str">
        <f t="shared" si="225"/>
        <v/>
      </c>
      <c r="DA102" s="12" t="str">
        <f t="shared" si="225"/>
        <v/>
      </c>
      <c r="DB102" s="12" t="str">
        <f t="shared" si="225"/>
        <v/>
      </c>
      <c r="DC102" s="12" t="str">
        <f t="shared" si="225"/>
        <v/>
      </c>
      <c r="DD102" s="12" t="str">
        <f t="shared" si="225"/>
        <v/>
      </c>
      <c r="DE102" s="12" t="str">
        <f t="shared" si="225"/>
        <v/>
      </c>
      <c r="DF102" s="12" t="str">
        <f t="shared" si="225"/>
        <v/>
      </c>
      <c r="DG102" s="12" t="str">
        <f t="shared" si="226"/>
        <v/>
      </c>
      <c r="DH102" s="12" t="str">
        <f t="shared" si="226"/>
        <v/>
      </c>
      <c r="DI102" s="12" t="str">
        <f t="shared" si="226"/>
        <v/>
      </c>
      <c r="DJ102" s="12" t="str">
        <f t="shared" si="226"/>
        <v/>
      </c>
      <c r="DK102" s="12" t="str">
        <f t="shared" si="226"/>
        <v/>
      </c>
      <c r="DL102" s="12" t="str">
        <f t="shared" si="226"/>
        <v/>
      </c>
      <c r="DM102" s="12" t="str">
        <f t="shared" si="226"/>
        <v/>
      </c>
      <c r="DN102" s="12" t="str">
        <f t="shared" si="226"/>
        <v/>
      </c>
      <c r="DO102" s="12" t="str">
        <f t="shared" si="226"/>
        <v/>
      </c>
      <c r="DP102" s="12" t="str">
        <f t="shared" si="226"/>
        <v/>
      </c>
      <c r="DQ102" s="12" t="str">
        <f t="shared" si="226"/>
        <v/>
      </c>
      <c r="DR102" s="12" t="str">
        <f t="shared" si="226"/>
        <v/>
      </c>
      <c r="DS102" s="12" t="str">
        <f t="shared" si="226"/>
        <v/>
      </c>
      <c r="DT102" s="12" t="str">
        <f t="shared" si="226"/>
        <v/>
      </c>
      <c r="DU102" s="12" t="str">
        <f t="shared" si="226"/>
        <v/>
      </c>
      <c r="DV102" s="12" t="str">
        <f t="shared" si="226"/>
        <v/>
      </c>
      <c r="DW102" s="12" t="str">
        <f t="shared" si="226"/>
        <v/>
      </c>
      <c r="DX102" s="12" t="str">
        <f t="shared" si="226"/>
        <v/>
      </c>
      <c r="DY102" s="12" t="str">
        <f t="shared" si="226"/>
        <v/>
      </c>
      <c r="DZ102" s="12" t="str">
        <f t="shared" si="226"/>
        <v/>
      </c>
      <c r="EA102" s="12" t="str">
        <f t="shared" si="226"/>
        <v/>
      </c>
      <c r="EB102" s="12" t="str">
        <f t="shared" si="226"/>
        <v/>
      </c>
      <c r="EC102" s="12" t="str">
        <f t="shared" si="226"/>
        <v/>
      </c>
      <c r="ED102" s="12" t="str">
        <f t="shared" si="226"/>
        <v/>
      </c>
      <c r="EE102" s="12" t="str">
        <f t="shared" si="226"/>
        <v/>
      </c>
      <c r="EF102" s="12" t="str">
        <f t="shared" si="226"/>
        <v/>
      </c>
      <c r="EG102" s="12" t="str">
        <f t="shared" si="226"/>
        <v/>
      </c>
      <c r="EH102" s="12" t="str">
        <f t="shared" si="226"/>
        <v/>
      </c>
      <c r="EI102" s="12" t="str">
        <f t="shared" si="226"/>
        <v/>
      </c>
      <c r="EJ102" s="12" t="str">
        <f t="shared" si="227"/>
        <v/>
      </c>
      <c r="EK102" s="12" t="str">
        <f t="shared" si="227"/>
        <v/>
      </c>
      <c r="EL102" s="12" t="str">
        <f t="shared" si="227"/>
        <v/>
      </c>
      <c r="EM102" s="12" t="str">
        <f t="shared" si="227"/>
        <v/>
      </c>
      <c r="EN102" s="12" t="str">
        <f t="shared" si="227"/>
        <v/>
      </c>
      <c r="EO102" s="12" t="str">
        <f t="shared" si="227"/>
        <v/>
      </c>
      <c r="EP102" s="12" t="str">
        <f t="shared" si="227"/>
        <v/>
      </c>
      <c r="EQ102" s="12" t="str">
        <f t="shared" si="227"/>
        <v/>
      </c>
      <c r="ER102" s="12" t="str">
        <f t="shared" si="227"/>
        <v/>
      </c>
      <c r="ES102" s="12" t="str">
        <f t="shared" si="227"/>
        <v/>
      </c>
      <c r="ET102" s="12" t="str">
        <f t="shared" si="227"/>
        <v/>
      </c>
      <c r="EU102" s="12" t="str">
        <f t="shared" si="227"/>
        <v/>
      </c>
    </row>
    <row r="103" spans="3:151" ht="18" customHeight="1" x14ac:dyDescent="0.2">
      <c r="C103" s="3"/>
      <c r="D103" s="5"/>
      <c r="E103" s="2"/>
      <c r="F103" s="2"/>
      <c r="G103" s="2"/>
      <c r="I103" s="31" t="s">
        <v>36</v>
      </c>
      <c r="J103" s="33">
        <v>7</v>
      </c>
      <c r="L103" s="1"/>
      <c r="M103" s="187" t="s">
        <v>70</v>
      </c>
      <c r="N103" s="188">
        <v>3.8194444444444441E-2</v>
      </c>
      <c r="Q103" s="27"/>
      <c r="R103" s="109" t="str">
        <f t="shared" si="212"/>
        <v>U20M Triple Jump</v>
      </c>
      <c r="S103" s="25">
        <v>1</v>
      </c>
      <c r="T103" s="102" t="s">
        <v>86</v>
      </c>
      <c r="U103" s="83">
        <f t="shared" si="213"/>
        <v>1.7361111111111112E-2</v>
      </c>
      <c r="V103" s="66">
        <f t="shared" si="214"/>
        <v>0.58333333333333337</v>
      </c>
      <c r="W103" s="65">
        <f t="shared" si="215"/>
        <v>0.64583333333333326</v>
      </c>
      <c r="X103" s="46">
        <f t="shared" si="216"/>
        <v>1</v>
      </c>
      <c r="Y103" s="44">
        <f t="shared" si="217"/>
        <v>3</v>
      </c>
      <c r="Z103" s="50" t="str">
        <f t="shared" si="218"/>
        <v/>
      </c>
      <c r="AA103" s="43" t="str">
        <f t="shared" si="218"/>
        <v/>
      </c>
      <c r="AB103" s="43" t="str">
        <f t="shared" si="218"/>
        <v/>
      </c>
      <c r="AC103" s="43" t="str">
        <f t="shared" si="218"/>
        <v/>
      </c>
      <c r="AD103" s="43" t="str">
        <f t="shared" si="218"/>
        <v/>
      </c>
      <c r="AE103" s="43" t="str">
        <f t="shared" si="218"/>
        <v/>
      </c>
      <c r="AF103" s="43" t="str">
        <f t="shared" si="218"/>
        <v/>
      </c>
      <c r="AG103" s="43" t="str">
        <f t="shared" si="218"/>
        <v/>
      </c>
      <c r="AH103" s="43" t="str">
        <f t="shared" si="218"/>
        <v/>
      </c>
      <c r="AI103" s="43" t="str">
        <f t="shared" si="218"/>
        <v/>
      </c>
      <c r="AJ103" s="43" t="str">
        <f t="shared" si="219"/>
        <v/>
      </c>
      <c r="AK103" s="43" t="str">
        <f t="shared" si="219"/>
        <v/>
      </c>
      <c r="AL103" s="43" t="str">
        <f t="shared" si="219"/>
        <v/>
      </c>
      <c r="AM103" s="43" t="str">
        <f t="shared" si="219"/>
        <v/>
      </c>
      <c r="AN103" s="43" t="str">
        <f t="shared" si="219"/>
        <v/>
      </c>
      <c r="AO103" s="43" t="str">
        <f t="shared" si="219"/>
        <v/>
      </c>
      <c r="AP103" s="43" t="str">
        <f t="shared" si="219"/>
        <v/>
      </c>
      <c r="AQ103" s="43" t="str">
        <f t="shared" si="219"/>
        <v/>
      </c>
      <c r="AR103" s="43" t="str">
        <f t="shared" si="219"/>
        <v/>
      </c>
      <c r="AS103" s="43" t="str">
        <f t="shared" si="219"/>
        <v/>
      </c>
      <c r="AT103" s="43" t="str">
        <f t="shared" si="220"/>
        <v/>
      </c>
      <c r="AU103" s="43" t="str">
        <f t="shared" si="220"/>
        <v/>
      </c>
      <c r="AV103" s="43" t="str">
        <f t="shared" si="220"/>
        <v/>
      </c>
      <c r="AW103" s="43" t="str">
        <f t="shared" si="220"/>
        <v/>
      </c>
      <c r="AX103" s="43" t="str">
        <f t="shared" si="220"/>
        <v/>
      </c>
      <c r="AY103" s="43" t="str">
        <f t="shared" si="220"/>
        <v/>
      </c>
      <c r="AZ103" s="43" t="str">
        <f t="shared" si="220"/>
        <v/>
      </c>
      <c r="BA103" s="43" t="str">
        <f t="shared" si="220"/>
        <v/>
      </c>
      <c r="BB103" s="43" t="str">
        <f t="shared" si="220"/>
        <v/>
      </c>
      <c r="BC103" s="43" t="str">
        <f t="shared" si="220"/>
        <v/>
      </c>
      <c r="BD103" s="43" t="str">
        <f t="shared" si="221"/>
        <v/>
      </c>
      <c r="BE103" s="43" t="str">
        <f t="shared" si="221"/>
        <v/>
      </c>
      <c r="BF103" s="43" t="str">
        <f t="shared" si="221"/>
        <v/>
      </c>
      <c r="BG103" s="43">
        <f t="shared" si="221"/>
        <v>1</v>
      </c>
      <c r="BH103" s="43">
        <f t="shared" si="221"/>
        <v>1</v>
      </c>
      <c r="BI103" s="43">
        <f t="shared" si="221"/>
        <v>1</v>
      </c>
      <c r="BJ103" s="43">
        <f t="shared" si="221"/>
        <v>1</v>
      </c>
      <c r="BK103" s="43">
        <f t="shared" si="221"/>
        <v>1</v>
      </c>
      <c r="BL103" s="43">
        <f t="shared" si="221"/>
        <v>1</v>
      </c>
      <c r="BM103" s="43">
        <f t="shared" si="221"/>
        <v>1</v>
      </c>
      <c r="BN103" s="43">
        <f t="shared" si="222"/>
        <v>1</v>
      </c>
      <c r="BO103" s="43">
        <f t="shared" si="222"/>
        <v>1</v>
      </c>
      <c r="BP103" s="43">
        <f t="shared" si="222"/>
        <v>1</v>
      </c>
      <c r="BQ103" s="43">
        <f t="shared" si="222"/>
        <v>1</v>
      </c>
      <c r="BR103" s="43">
        <f t="shared" si="222"/>
        <v>1</v>
      </c>
      <c r="BS103" s="43">
        <f t="shared" si="222"/>
        <v>1</v>
      </c>
      <c r="BT103" s="43">
        <f t="shared" si="222"/>
        <v>1</v>
      </c>
      <c r="BU103" s="43">
        <f t="shared" si="222"/>
        <v>1</v>
      </c>
      <c r="BV103" s="43">
        <f t="shared" si="222"/>
        <v>1</v>
      </c>
      <c r="BW103" s="43">
        <f t="shared" si="222"/>
        <v>1</v>
      </c>
      <c r="BX103" s="43">
        <f t="shared" si="223"/>
        <v>1</v>
      </c>
      <c r="BY103" s="43">
        <f t="shared" si="223"/>
        <v>1</v>
      </c>
      <c r="BZ103" s="43" t="str">
        <f t="shared" si="223"/>
        <v/>
      </c>
      <c r="CA103" s="43" t="str">
        <f t="shared" si="223"/>
        <v/>
      </c>
      <c r="CB103" s="43" t="str">
        <f t="shared" si="223"/>
        <v/>
      </c>
      <c r="CC103" s="43" t="str">
        <f t="shared" si="223"/>
        <v/>
      </c>
      <c r="CD103" s="43" t="str">
        <f t="shared" si="223"/>
        <v/>
      </c>
      <c r="CE103" s="43" t="str">
        <f t="shared" si="223"/>
        <v/>
      </c>
      <c r="CF103" s="43" t="str">
        <f t="shared" si="223"/>
        <v/>
      </c>
      <c r="CG103" s="43" t="str">
        <f t="shared" si="223"/>
        <v/>
      </c>
      <c r="CH103" s="43" t="str">
        <f t="shared" si="224"/>
        <v/>
      </c>
      <c r="CI103" s="43" t="str">
        <f t="shared" si="224"/>
        <v/>
      </c>
      <c r="CJ103" s="43" t="str">
        <f t="shared" si="224"/>
        <v/>
      </c>
      <c r="CK103" s="43" t="str">
        <f t="shared" si="224"/>
        <v/>
      </c>
      <c r="CL103" s="43" t="str">
        <f t="shared" si="224"/>
        <v/>
      </c>
      <c r="CM103" s="43" t="str">
        <f t="shared" si="224"/>
        <v/>
      </c>
      <c r="CN103" s="43" t="str">
        <f t="shared" si="224"/>
        <v/>
      </c>
      <c r="CO103" s="43" t="str">
        <f t="shared" si="224"/>
        <v/>
      </c>
      <c r="CP103" s="43" t="str">
        <f t="shared" si="224"/>
        <v/>
      </c>
      <c r="CQ103" s="43" t="str">
        <f t="shared" si="224"/>
        <v/>
      </c>
      <c r="CR103" s="43" t="str">
        <f t="shared" si="225"/>
        <v/>
      </c>
      <c r="CS103" s="43" t="str">
        <f t="shared" si="225"/>
        <v/>
      </c>
      <c r="CT103" s="43" t="str">
        <f t="shared" si="225"/>
        <v/>
      </c>
      <c r="CU103" s="43" t="str">
        <f t="shared" si="225"/>
        <v/>
      </c>
      <c r="CV103" s="43" t="str">
        <f t="shared" si="225"/>
        <v/>
      </c>
      <c r="CW103" s="43" t="str">
        <f t="shared" si="225"/>
        <v/>
      </c>
      <c r="CX103" s="43" t="str">
        <f t="shared" si="225"/>
        <v/>
      </c>
      <c r="CY103" s="43" t="str">
        <f t="shared" si="225"/>
        <v/>
      </c>
      <c r="CZ103" s="43" t="str">
        <f t="shared" si="225"/>
        <v/>
      </c>
      <c r="DA103" s="43" t="str">
        <f t="shared" si="225"/>
        <v/>
      </c>
      <c r="DB103" s="43" t="str">
        <f t="shared" si="225"/>
        <v/>
      </c>
      <c r="DC103" s="43" t="str">
        <f t="shared" si="225"/>
        <v/>
      </c>
      <c r="DD103" s="43" t="str">
        <f t="shared" si="225"/>
        <v/>
      </c>
      <c r="DE103" s="43" t="str">
        <f t="shared" si="225"/>
        <v/>
      </c>
      <c r="DF103" s="43" t="str">
        <f t="shared" si="225"/>
        <v/>
      </c>
      <c r="DG103" s="43" t="str">
        <f t="shared" si="226"/>
        <v/>
      </c>
      <c r="DH103" s="43" t="str">
        <f t="shared" si="226"/>
        <v/>
      </c>
      <c r="DI103" s="43" t="str">
        <f t="shared" si="226"/>
        <v/>
      </c>
      <c r="DJ103" s="43" t="str">
        <f t="shared" si="226"/>
        <v/>
      </c>
      <c r="DK103" s="43" t="str">
        <f t="shared" si="226"/>
        <v/>
      </c>
      <c r="DL103" s="43" t="str">
        <f t="shared" si="226"/>
        <v/>
      </c>
      <c r="DM103" s="43" t="str">
        <f t="shared" si="226"/>
        <v/>
      </c>
      <c r="DN103" s="43" t="str">
        <f t="shared" si="226"/>
        <v/>
      </c>
      <c r="DO103" s="43" t="str">
        <f t="shared" si="226"/>
        <v/>
      </c>
      <c r="DP103" s="43" t="str">
        <f t="shared" si="226"/>
        <v/>
      </c>
      <c r="DQ103" s="43" t="str">
        <f t="shared" si="226"/>
        <v/>
      </c>
      <c r="DR103" s="43" t="str">
        <f t="shared" si="226"/>
        <v/>
      </c>
      <c r="DS103" s="43" t="str">
        <f t="shared" si="226"/>
        <v/>
      </c>
      <c r="DT103" s="43" t="str">
        <f t="shared" si="226"/>
        <v/>
      </c>
      <c r="DU103" s="43" t="str">
        <f t="shared" si="226"/>
        <v/>
      </c>
      <c r="DV103" s="43" t="str">
        <f t="shared" si="226"/>
        <v/>
      </c>
      <c r="DW103" s="43" t="str">
        <f t="shared" si="226"/>
        <v/>
      </c>
      <c r="DX103" s="43" t="str">
        <f t="shared" si="226"/>
        <v/>
      </c>
      <c r="DY103" s="43" t="str">
        <f t="shared" si="226"/>
        <v/>
      </c>
      <c r="DZ103" s="43" t="str">
        <f t="shared" si="226"/>
        <v/>
      </c>
      <c r="EA103" s="43" t="str">
        <f t="shared" si="226"/>
        <v/>
      </c>
      <c r="EB103" s="43" t="str">
        <f t="shared" si="226"/>
        <v/>
      </c>
      <c r="EC103" s="43" t="str">
        <f t="shared" si="226"/>
        <v/>
      </c>
      <c r="ED103" s="43" t="str">
        <f t="shared" ref="ED103:EU103" si="228">IF(AND($V103&lt;=ED$63,$W103&gt;=ED$63),$S103,"")</f>
        <v/>
      </c>
      <c r="EE103" s="43" t="str">
        <f t="shared" si="228"/>
        <v/>
      </c>
      <c r="EF103" s="43" t="str">
        <f t="shared" si="228"/>
        <v/>
      </c>
      <c r="EG103" s="43" t="str">
        <f t="shared" si="228"/>
        <v/>
      </c>
      <c r="EH103" s="43" t="str">
        <f t="shared" si="228"/>
        <v/>
      </c>
      <c r="EI103" s="43" t="str">
        <f t="shared" si="228"/>
        <v/>
      </c>
      <c r="EJ103" s="43" t="str">
        <f t="shared" si="228"/>
        <v/>
      </c>
      <c r="EK103" s="43" t="str">
        <f t="shared" si="228"/>
        <v/>
      </c>
      <c r="EL103" s="43" t="str">
        <f t="shared" si="228"/>
        <v/>
      </c>
      <c r="EM103" s="43" t="str">
        <f t="shared" si="228"/>
        <v/>
      </c>
      <c r="EN103" s="43" t="str">
        <f t="shared" si="228"/>
        <v/>
      </c>
      <c r="EO103" s="43" t="str">
        <f t="shared" si="228"/>
        <v/>
      </c>
      <c r="EP103" s="43" t="str">
        <f t="shared" si="228"/>
        <v/>
      </c>
      <c r="EQ103" s="43" t="str">
        <f t="shared" si="228"/>
        <v/>
      </c>
      <c r="ER103" s="43" t="str">
        <f t="shared" si="228"/>
        <v/>
      </c>
      <c r="ES103" s="43" t="str">
        <f t="shared" si="228"/>
        <v/>
      </c>
      <c r="ET103" s="43" t="str">
        <f t="shared" si="228"/>
        <v/>
      </c>
      <c r="EU103" s="43" t="str">
        <f t="shared" si="228"/>
        <v/>
      </c>
    </row>
    <row r="104" spans="3:151" ht="18" customHeight="1" x14ac:dyDescent="0.2">
      <c r="C104" s="3"/>
      <c r="D104" s="5"/>
      <c r="E104" s="2"/>
      <c r="F104" s="2"/>
      <c r="G104" s="2"/>
      <c r="I104" s="31" t="s">
        <v>5</v>
      </c>
      <c r="J104" s="33">
        <v>5</v>
      </c>
      <c r="L104" s="1"/>
      <c r="M104" s="187" t="s">
        <v>71</v>
      </c>
      <c r="N104" s="188">
        <v>4.8611111111111112E-2</v>
      </c>
      <c r="Q104" s="27"/>
      <c r="R104" s="111"/>
      <c r="S104" s="19"/>
      <c r="T104" s="51" t="s">
        <v>7</v>
      </c>
      <c r="U104" s="84" t="s">
        <v>21</v>
      </c>
      <c r="V104" s="88" t="s">
        <v>79</v>
      </c>
      <c r="W104" s="89" t="s">
        <v>80</v>
      </c>
      <c r="X104" s="52" t="s">
        <v>81</v>
      </c>
      <c r="Y104" s="85" t="s">
        <v>64</v>
      </c>
      <c r="Z104" s="19"/>
      <c r="AA104" s="19"/>
      <c r="AB104" s="19"/>
      <c r="AC104" s="19"/>
      <c r="AD104" s="19"/>
      <c r="AE104" s="19"/>
      <c r="AF104" s="19"/>
      <c r="AG104" s="19"/>
      <c r="AH104" s="19"/>
      <c r="AI104" s="19"/>
      <c r="AJ104" s="19"/>
      <c r="AK104" s="19"/>
      <c r="AL104" s="19"/>
      <c r="AM104" s="19"/>
      <c r="AN104" s="19"/>
      <c r="AO104" s="19"/>
      <c r="AP104" s="19"/>
      <c r="AQ104" s="19"/>
      <c r="AR104" s="19"/>
      <c r="AS104" s="19"/>
      <c r="AT104" s="19"/>
      <c r="AU104" s="19"/>
      <c r="AV104" s="19"/>
      <c r="AW104" s="19"/>
      <c r="AX104" s="19"/>
      <c r="AY104" s="19"/>
      <c r="AZ104" s="19"/>
      <c r="BA104" s="19"/>
      <c r="BB104" s="19"/>
      <c r="BC104" s="19"/>
      <c r="BD104" s="19"/>
      <c r="BE104" s="19"/>
      <c r="BF104" s="19"/>
      <c r="BG104" s="19"/>
      <c r="BH104" s="19"/>
      <c r="BI104" s="19"/>
      <c r="BJ104" s="19"/>
      <c r="BK104" s="19"/>
      <c r="BL104" s="19"/>
      <c r="BM104" s="19"/>
      <c r="BN104" s="19"/>
      <c r="BO104" s="19"/>
      <c r="BP104" s="19"/>
      <c r="BQ104" s="19"/>
      <c r="BR104" s="19"/>
      <c r="BS104" s="19"/>
      <c r="BT104" s="19"/>
      <c r="BU104" s="19"/>
      <c r="BV104" s="19"/>
      <c r="BW104" s="19"/>
      <c r="BX104" s="19"/>
      <c r="BY104" s="19"/>
      <c r="BZ104" s="19"/>
      <c r="CA104" s="19"/>
      <c r="CB104" s="19"/>
      <c r="CC104" s="19"/>
      <c r="CD104" s="19"/>
      <c r="CE104" s="19"/>
      <c r="CF104" s="19"/>
      <c r="CG104" s="19"/>
      <c r="CH104" s="19"/>
      <c r="CI104" s="19"/>
      <c r="CJ104" s="19"/>
      <c r="CK104" s="19"/>
      <c r="CL104" s="19"/>
      <c r="CM104" s="19"/>
      <c r="CN104" s="19"/>
      <c r="CO104" s="19"/>
      <c r="CP104" s="19"/>
      <c r="CQ104" s="19"/>
      <c r="CR104" s="19"/>
      <c r="CS104" s="19"/>
      <c r="CT104" s="19"/>
      <c r="CU104" s="19"/>
      <c r="CV104" s="19"/>
      <c r="CW104" s="19"/>
      <c r="CX104" s="19"/>
      <c r="CY104" s="19"/>
      <c r="CZ104" s="19"/>
      <c r="DA104" s="19"/>
      <c r="DB104" s="19"/>
      <c r="DC104" s="19"/>
      <c r="DD104" s="19"/>
      <c r="DE104" s="19"/>
      <c r="DF104" s="19"/>
      <c r="DG104" s="19"/>
      <c r="DH104" s="19"/>
      <c r="DI104" s="19"/>
      <c r="DJ104" s="19"/>
      <c r="DK104" s="19"/>
      <c r="DL104" s="19"/>
      <c r="DM104" s="19"/>
      <c r="DN104" s="19"/>
      <c r="DO104" s="19"/>
      <c r="DP104" s="19"/>
      <c r="DQ104" s="19"/>
      <c r="DR104" s="19"/>
      <c r="DS104" s="19"/>
      <c r="DT104" s="19"/>
      <c r="DU104" s="19"/>
      <c r="DV104" s="19"/>
      <c r="DW104" s="19"/>
      <c r="DX104" s="19"/>
      <c r="DY104" s="19"/>
      <c r="DZ104" s="19"/>
      <c r="EA104" s="19"/>
      <c r="EB104" s="19"/>
      <c r="EC104" s="19"/>
      <c r="ED104" s="19"/>
      <c r="EE104" s="19"/>
      <c r="EF104" s="19"/>
      <c r="EG104" s="19"/>
      <c r="EH104" s="19"/>
      <c r="EI104" s="19"/>
      <c r="EJ104" s="19"/>
      <c r="EK104" s="19"/>
      <c r="EL104" s="19"/>
      <c r="EM104" s="19"/>
      <c r="EN104" s="19"/>
      <c r="EO104" s="19"/>
      <c r="EP104" s="19"/>
      <c r="EQ104" s="19"/>
      <c r="ER104" s="19"/>
      <c r="ES104" s="19"/>
      <c r="ET104" s="19"/>
      <c r="EU104" s="19"/>
    </row>
    <row r="105" spans="3:151" ht="18" customHeight="1" x14ac:dyDescent="0.2">
      <c r="C105" s="3"/>
      <c r="D105" s="5"/>
      <c r="E105" s="2"/>
      <c r="F105" s="2"/>
      <c r="G105" s="2"/>
      <c r="I105" s="34">
        <v>3.472222222222222E-3</v>
      </c>
      <c r="J105" s="35" t="s">
        <v>90</v>
      </c>
      <c r="L105" s="1"/>
      <c r="M105" s="189" t="s">
        <v>72</v>
      </c>
      <c r="N105" s="190">
        <v>6.9444444444444441E-3</v>
      </c>
      <c r="Q105" s="27"/>
      <c r="R105" s="108" t="str">
        <f t="shared" ref="R105:R112" si="229">CONCATENATE($T$104," ",T105)</f>
        <v>U20W 60m Heats</v>
      </c>
      <c r="S105" s="24">
        <v>1</v>
      </c>
      <c r="T105" s="100" t="s">
        <v>107</v>
      </c>
      <c r="U105" s="82">
        <f t="shared" ref="U105:U112" si="230">IFERROR(VLOOKUP($R105,Junior_Age_Groups_Events,4,FALSE),"")</f>
        <v>1.3888888888888888E-2</v>
      </c>
      <c r="V105" s="64">
        <f t="shared" ref="V105:V112" si="231">IFERROR(VLOOKUP($R105,Junior_Age_Groups_Events,7,FALSE),"")</f>
        <v>0.56249999999999978</v>
      </c>
      <c r="W105" s="63">
        <f t="shared" ref="W105:W112" si="232">IFERROR(VLOOKUP($R105,Junior_Age_Groups_Events,17,FALSE),"")</f>
        <v>0.57291666666666641</v>
      </c>
      <c r="X105" s="11">
        <f t="shared" ref="X105:X112" si="233">IFERROR(VLOOKUP($R105,Junior_Age_Groups_Events,19,FALSE),"")</f>
        <v>0</v>
      </c>
      <c r="Y105" s="42">
        <f t="shared" ref="Y105:Y112" si="234">IFERROR(VLOOKUP($R105,Junior_Age_Groups_Events,11,FALSE),"")</f>
        <v>24</v>
      </c>
      <c r="Z105" s="26" t="str">
        <f t="shared" ref="Z105:AI112" si="235">IF(AND($V105&lt;=Z$63,$W105&gt;=Z$63),$S105,"")</f>
        <v/>
      </c>
      <c r="AA105" s="12" t="str">
        <f t="shared" si="235"/>
        <v/>
      </c>
      <c r="AB105" s="12" t="str">
        <f t="shared" si="235"/>
        <v/>
      </c>
      <c r="AC105" s="12" t="str">
        <f t="shared" si="235"/>
        <v/>
      </c>
      <c r="AD105" s="12" t="str">
        <f t="shared" si="235"/>
        <v/>
      </c>
      <c r="AE105" s="12" t="str">
        <f t="shared" si="235"/>
        <v/>
      </c>
      <c r="AF105" s="12" t="str">
        <f t="shared" si="235"/>
        <v/>
      </c>
      <c r="AG105" s="12" t="str">
        <f t="shared" si="235"/>
        <v/>
      </c>
      <c r="AH105" s="12" t="str">
        <f t="shared" si="235"/>
        <v/>
      </c>
      <c r="AI105" s="12" t="str">
        <f t="shared" si="235"/>
        <v/>
      </c>
      <c r="AJ105" s="12" t="str">
        <f t="shared" ref="AJ105:AS112" si="236">IF(AND($V105&lt;=AJ$63,$W105&gt;=AJ$63),$S105,"")</f>
        <v/>
      </c>
      <c r="AK105" s="12" t="str">
        <f t="shared" si="236"/>
        <v/>
      </c>
      <c r="AL105" s="12" t="str">
        <f t="shared" si="236"/>
        <v/>
      </c>
      <c r="AM105" s="12" t="str">
        <f t="shared" si="236"/>
        <v/>
      </c>
      <c r="AN105" s="12" t="str">
        <f t="shared" si="236"/>
        <v/>
      </c>
      <c r="AO105" s="12" t="str">
        <f t="shared" si="236"/>
        <v/>
      </c>
      <c r="AP105" s="12" t="str">
        <f t="shared" si="236"/>
        <v/>
      </c>
      <c r="AQ105" s="12" t="str">
        <f t="shared" si="236"/>
        <v/>
      </c>
      <c r="AR105" s="12" t="str">
        <f t="shared" si="236"/>
        <v/>
      </c>
      <c r="AS105" s="12" t="str">
        <f t="shared" si="236"/>
        <v/>
      </c>
      <c r="AT105" s="12" t="str">
        <f t="shared" ref="AT105:BC112" si="237">IF(AND($V105&lt;=AT$63,$W105&gt;=AT$63),$S105,"")</f>
        <v/>
      </c>
      <c r="AU105" s="12" t="str">
        <f t="shared" si="237"/>
        <v/>
      </c>
      <c r="AV105" s="12" t="str">
        <f t="shared" si="237"/>
        <v/>
      </c>
      <c r="AW105" s="12" t="str">
        <f t="shared" si="237"/>
        <v/>
      </c>
      <c r="AX105" s="12" t="str">
        <f t="shared" si="237"/>
        <v/>
      </c>
      <c r="AY105" s="12" t="str">
        <f t="shared" si="237"/>
        <v/>
      </c>
      <c r="AZ105" s="12" t="str">
        <f t="shared" si="237"/>
        <v/>
      </c>
      <c r="BA105" s="12">
        <f t="shared" si="237"/>
        <v>1</v>
      </c>
      <c r="BB105" s="12">
        <f t="shared" si="237"/>
        <v>1</v>
      </c>
      <c r="BC105" s="12">
        <f t="shared" si="237"/>
        <v>1</v>
      </c>
      <c r="BD105" s="12">
        <f t="shared" ref="BD105:BM112" si="238">IF(AND($V105&lt;=BD$63,$W105&gt;=BD$63),$S105,"")</f>
        <v>1</v>
      </c>
      <c r="BE105" s="12" t="str">
        <f t="shared" si="238"/>
        <v/>
      </c>
      <c r="BF105" s="12" t="str">
        <f t="shared" si="238"/>
        <v/>
      </c>
      <c r="BG105" s="12" t="str">
        <f t="shared" si="238"/>
        <v/>
      </c>
      <c r="BH105" s="12" t="str">
        <f t="shared" si="238"/>
        <v/>
      </c>
      <c r="BI105" s="12" t="str">
        <f t="shared" si="238"/>
        <v/>
      </c>
      <c r="BJ105" s="12" t="str">
        <f t="shared" si="238"/>
        <v/>
      </c>
      <c r="BK105" s="12" t="str">
        <f t="shared" si="238"/>
        <v/>
      </c>
      <c r="BL105" s="12" t="str">
        <f t="shared" si="238"/>
        <v/>
      </c>
      <c r="BM105" s="12" t="str">
        <f t="shared" si="238"/>
        <v/>
      </c>
      <c r="BN105" s="12" t="str">
        <f t="shared" ref="BN105:BW112" si="239">IF(AND($V105&lt;=BN$63,$W105&gt;=BN$63),$S105,"")</f>
        <v/>
      </c>
      <c r="BO105" s="12" t="str">
        <f t="shared" si="239"/>
        <v/>
      </c>
      <c r="BP105" s="12" t="str">
        <f t="shared" si="239"/>
        <v/>
      </c>
      <c r="BQ105" s="12" t="str">
        <f t="shared" si="239"/>
        <v/>
      </c>
      <c r="BR105" s="12" t="str">
        <f t="shared" si="239"/>
        <v/>
      </c>
      <c r="BS105" s="12" t="str">
        <f t="shared" si="239"/>
        <v/>
      </c>
      <c r="BT105" s="12" t="str">
        <f t="shared" si="239"/>
        <v/>
      </c>
      <c r="BU105" s="12" t="str">
        <f t="shared" si="239"/>
        <v/>
      </c>
      <c r="BV105" s="12" t="str">
        <f t="shared" si="239"/>
        <v/>
      </c>
      <c r="BW105" s="12" t="str">
        <f t="shared" si="239"/>
        <v/>
      </c>
      <c r="BX105" s="12" t="str">
        <f t="shared" ref="BX105:CG112" si="240">IF(AND($V105&lt;=BX$63,$W105&gt;=BX$63),$S105,"")</f>
        <v/>
      </c>
      <c r="BY105" s="12" t="str">
        <f t="shared" si="240"/>
        <v/>
      </c>
      <c r="BZ105" s="12" t="str">
        <f t="shared" si="240"/>
        <v/>
      </c>
      <c r="CA105" s="12" t="str">
        <f t="shared" si="240"/>
        <v/>
      </c>
      <c r="CB105" s="12" t="str">
        <f t="shared" si="240"/>
        <v/>
      </c>
      <c r="CC105" s="12" t="str">
        <f t="shared" si="240"/>
        <v/>
      </c>
      <c r="CD105" s="12" t="str">
        <f t="shared" si="240"/>
        <v/>
      </c>
      <c r="CE105" s="12" t="str">
        <f t="shared" si="240"/>
        <v/>
      </c>
      <c r="CF105" s="12" t="str">
        <f t="shared" si="240"/>
        <v/>
      </c>
      <c r="CG105" s="12" t="str">
        <f t="shared" si="240"/>
        <v/>
      </c>
      <c r="CH105" s="12" t="str">
        <f t="shared" ref="CH105:CQ112" si="241">IF(AND($V105&lt;=CH$63,$W105&gt;=CH$63),$S105,"")</f>
        <v/>
      </c>
      <c r="CI105" s="12" t="str">
        <f t="shared" si="241"/>
        <v/>
      </c>
      <c r="CJ105" s="12" t="str">
        <f t="shared" si="241"/>
        <v/>
      </c>
      <c r="CK105" s="12" t="str">
        <f t="shared" si="241"/>
        <v/>
      </c>
      <c r="CL105" s="12" t="str">
        <f t="shared" si="241"/>
        <v/>
      </c>
      <c r="CM105" s="12" t="str">
        <f t="shared" si="241"/>
        <v/>
      </c>
      <c r="CN105" s="12" t="str">
        <f t="shared" si="241"/>
        <v/>
      </c>
      <c r="CO105" s="12" t="str">
        <f t="shared" si="241"/>
        <v/>
      </c>
      <c r="CP105" s="12" t="str">
        <f t="shared" si="241"/>
        <v/>
      </c>
      <c r="CQ105" s="12" t="str">
        <f t="shared" si="241"/>
        <v/>
      </c>
      <c r="CR105" s="12" t="str">
        <f t="shared" ref="CR105:DF112" si="242">IF(AND($V105&lt;=CR$63,$W105&gt;=CR$63),$S105,"")</f>
        <v/>
      </c>
      <c r="CS105" s="12" t="str">
        <f t="shared" si="242"/>
        <v/>
      </c>
      <c r="CT105" s="12" t="str">
        <f t="shared" si="242"/>
        <v/>
      </c>
      <c r="CU105" s="12" t="str">
        <f t="shared" si="242"/>
        <v/>
      </c>
      <c r="CV105" s="12" t="str">
        <f t="shared" si="242"/>
        <v/>
      </c>
      <c r="CW105" s="12" t="str">
        <f t="shared" si="242"/>
        <v/>
      </c>
      <c r="CX105" s="12" t="str">
        <f t="shared" si="242"/>
        <v/>
      </c>
      <c r="CY105" s="12" t="str">
        <f t="shared" si="242"/>
        <v/>
      </c>
      <c r="CZ105" s="12" t="str">
        <f t="shared" si="242"/>
        <v/>
      </c>
      <c r="DA105" s="12" t="str">
        <f t="shared" si="242"/>
        <v/>
      </c>
      <c r="DB105" s="12" t="str">
        <f t="shared" si="242"/>
        <v/>
      </c>
      <c r="DC105" s="12" t="str">
        <f t="shared" si="242"/>
        <v/>
      </c>
      <c r="DD105" s="12" t="str">
        <f t="shared" si="242"/>
        <v/>
      </c>
      <c r="DE105" s="12" t="str">
        <f t="shared" si="242"/>
        <v/>
      </c>
      <c r="DF105" s="12" t="str">
        <f t="shared" si="242"/>
        <v/>
      </c>
      <c r="DG105" s="12" t="str">
        <f t="shared" ref="DG105:EJ112" si="243">IF(AND($V105&lt;=DG$63,$W105&gt;=DG$63),$S105,"")</f>
        <v/>
      </c>
      <c r="DH105" s="12" t="str">
        <f t="shared" si="243"/>
        <v/>
      </c>
      <c r="DI105" s="12" t="str">
        <f t="shared" si="243"/>
        <v/>
      </c>
      <c r="DJ105" s="12" t="str">
        <f t="shared" si="243"/>
        <v/>
      </c>
      <c r="DK105" s="12" t="str">
        <f t="shared" si="243"/>
        <v/>
      </c>
      <c r="DL105" s="12" t="str">
        <f t="shared" si="243"/>
        <v/>
      </c>
      <c r="DM105" s="12" t="str">
        <f t="shared" si="243"/>
        <v/>
      </c>
      <c r="DN105" s="12" t="str">
        <f t="shared" si="243"/>
        <v/>
      </c>
      <c r="DO105" s="12" t="str">
        <f t="shared" si="243"/>
        <v/>
      </c>
      <c r="DP105" s="12" t="str">
        <f t="shared" si="243"/>
        <v/>
      </c>
      <c r="DQ105" s="12" t="str">
        <f t="shared" si="243"/>
        <v/>
      </c>
      <c r="DR105" s="12" t="str">
        <f t="shared" si="243"/>
        <v/>
      </c>
      <c r="DS105" s="12" t="str">
        <f t="shared" si="243"/>
        <v/>
      </c>
      <c r="DT105" s="12" t="str">
        <f t="shared" si="243"/>
        <v/>
      </c>
      <c r="DU105" s="12" t="str">
        <f t="shared" si="243"/>
        <v/>
      </c>
      <c r="DV105" s="12" t="str">
        <f t="shared" si="243"/>
        <v/>
      </c>
      <c r="DW105" s="12" t="str">
        <f t="shared" si="243"/>
        <v/>
      </c>
      <c r="DX105" s="12" t="str">
        <f t="shared" si="243"/>
        <v/>
      </c>
      <c r="DY105" s="12" t="str">
        <f t="shared" si="243"/>
        <v/>
      </c>
      <c r="DZ105" s="12" t="str">
        <f t="shared" si="243"/>
        <v/>
      </c>
      <c r="EA105" s="12" t="str">
        <f t="shared" si="243"/>
        <v/>
      </c>
      <c r="EB105" s="12" t="str">
        <f t="shared" si="243"/>
        <v/>
      </c>
      <c r="EC105" s="12" t="str">
        <f t="shared" si="243"/>
        <v/>
      </c>
      <c r="ED105" s="12" t="str">
        <f t="shared" si="243"/>
        <v/>
      </c>
      <c r="EE105" s="12" t="str">
        <f t="shared" si="243"/>
        <v/>
      </c>
      <c r="EF105" s="12" t="str">
        <f t="shared" si="243"/>
        <v/>
      </c>
      <c r="EG105" s="12" t="str">
        <f t="shared" si="243"/>
        <v/>
      </c>
      <c r="EH105" s="12" t="str">
        <f t="shared" si="243"/>
        <v/>
      </c>
      <c r="EI105" s="12" t="str">
        <f t="shared" si="243"/>
        <v/>
      </c>
      <c r="EJ105" s="12" t="str">
        <f t="shared" si="243"/>
        <v/>
      </c>
      <c r="EK105" s="12" t="str">
        <f t="shared" ref="EJ105:EU112" si="244">IF(AND($V105&lt;=EK$63,$W105&gt;=EK$63),$S105,"")</f>
        <v/>
      </c>
      <c r="EL105" s="12" t="str">
        <f t="shared" si="244"/>
        <v/>
      </c>
      <c r="EM105" s="12" t="str">
        <f t="shared" si="244"/>
        <v/>
      </c>
      <c r="EN105" s="12" t="str">
        <f t="shared" si="244"/>
        <v/>
      </c>
      <c r="EO105" s="12" t="str">
        <f t="shared" si="244"/>
        <v/>
      </c>
      <c r="EP105" s="12" t="str">
        <f t="shared" si="244"/>
        <v/>
      </c>
      <c r="EQ105" s="12" t="str">
        <f t="shared" si="244"/>
        <v/>
      </c>
      <c r="ER105" s="12" t="str">
        <f t="shared" si="244"/>
        <v/>
      </c>
      <c r="ES105" s="12" t="str">
        <f t="shared" si="244"/>
        <v/>
      </c>
      <c r="ET105" s="12" t="str">
        <f t="shared" si="244"/>
        <v/>
      </c>
      <c r="EU105" s="12" t="str">
        <f t="shared" si="244"/>
        <v/>
      </c>
    </row>
    <row r="106" spans="3:151" ht="18" customHeight="1" x14ac:dyDescent="0.2">
      <c r="C106" s="3"/>
      <c r="D106" s="5"/>
      <c r="E106" s="2"/>
      <c r="F106" s="2"/>
      <c r="G106" s="2"/>
      <c r="I106" s="34">
        <v>6.9444444444444447E-4</v>
      </c>
      <c r="J106" s="35" t="s">
        <v>530</v>
      </c>
      <c r="L106" s="1"/>
      <c r="M106" s="189" t="s">
        <v>73</v>
      </c>
      <c r="N106" s="190">
        <v>6.25E-2</v>
      </c>
      <c r="Q106" s="27"/>
      <c r="R106" s="108" t="str">
        <f t="shared" si="229"/>
        <v>U20W 60m Final</v>
      </c>
      <c r="S106" s="24">
        <v>1</v>
      </c>
      <c r="T106" s="100" t="s">
        <v>96</v>
      </c>
      <c r="U106" s="82">
        <f t="shared" si="230"/>
        <v>1.3888888888888888E-2</v>
      </c>
      <c r="V106" s="64">
        <f t="shared" si="231"/>
        <v>0.67534722222222177</v>
      </c>
      <c r="W106" s="63">
        <f t="shared" si="232"/>
        <v>0.67881944444444398</v>
      </c>
      <c r="X106" s="11">
        <f t="shared" si="233"/>
        <v>1</v>
      </c>
      <c r="Y106" s="42">
        <f t="shared" si="234"/>
        <v>8</v>
      </c>
      <c r="Z106" s="26" t="str">
        <f t="shared" si="235"/>
        <v/>
      </c>
      <c r="AA106" s="12" t="str">
        <f t="shared" si="235"/>
        <v/>
      </c>
      <c r="AB106" s="12" t="str">
        <f t="shared" si="235"/>
        <v/>
      </c>
      <c r="AC106" s="12" t="str">
        <f t="shared" si="235"/>
        <v/>
      </c>
      <c r="AD106" s="12" t="str">
        <f t="shared" si="235"/>
        <v/>
      </c>
      <c r="AE106" s="12" t="str">
        <f t="shared" si="235"/>
        <v/>
      </c>
      <c r="AF106" s="12" t="str">
        <f t="shared" si="235"/>
        <v/>
      </c>
      <c r="AG106" s="12" t="str">
        <f t="shared" si="235"/>
        <v/>
      </c>
      <c r="AH106" s="12" t="str">
        <f t="shared" si="235"/>
        <v/>
      </c>
      <c r="AI106" s="12" t="str">
        <f t="shared" si="235"/>
        <v/>
      </c>
      <c r="AJ106" s="12" t="str">
        <f t="shared" si="236"/>
        <v/>
      </c>
      <c r="AK106" s="12" t="str">
        <f t="shared" si="236"/>
        <v/>
      </c>
      <c r="AL106" s="12" t="str">
        <f t="shared" si="236"/>
        <v/>
      </c>
      <c r="AM106" s="12" t="str">
        <f t="shared" si="236"/>
        <v/>
      </c>
      <c r="AN106" s="12" t="str">
        <f t="shared" si="236"/>
        <v/>
      </c>
      <c r="AO106" s="12" t="str">
        <f t="shared" si="236"/>
        <v/>
      </c>
      <c r="AP106" s="12" t="str">
        <f t="shared" si="236"/>
        <v/>
      </c>
      <c r="AQ106" s="12" t="str">
        <f t="shared" si="236"/>
        <v/>
      </c>
      <c r="AR106" s="12" t="str">
        <f t="shared" si="236"/>
        <v/>
      </c>
      <c r="AS106" s="12" t="str">
        <f t="shared" si="236"/>
        <v/>
      </c>
      <c r="AT106" s="12" t="str">
        <f t="shared" si="237"/>
        <v/>
      </c>
      <c r="AU106" s="12" t="str">
        <f t="shared" si="237"/>
        <v/>
      </c>
      <c r="AV106" s="12" t="str">
        <f t="shared" si="237"/>
        <v/>
      </c>
      <c r="AW106" s="12" t="str">
        <f t="shared" si="237"/>
        <v/>
      </c>
      <c r="AX106" s="12" t="str">
        <f t="shared" si="237"/>
        <v/>
      </c>
      <c r="AY106" s="12" t="str">
        <f t="shared" si="237"/>
        <v/>
      </c>
      <c r="AZ106" s="12" t="str">
        <f t="shared" si="237"/>
        <v/>
      </c>
      <c r="BA106" s="12" t="str">
        <f t="shared" si="237"/>
        <v/>
      </c>
      <c r="BB106" s="12" t="str">
        <f t="shared" si="237"/>
        <v/>
      </c>
      <c r="BC106" s="12" t="str">
        <f t="shared" si="237"/>
        <v/>
      </c>
      <c r="BD106" s="12" t="str">
        <f t="shared" si="238"/>
        <v/>
      </c>
      <c r="BE106" s="12" t="str">
        <f t="shared" si="238"/>
        <v/>
      </c>
      <c r="BF106" s="12" t="str">
        <f t="shared" si="238"/>
        <v/>
      </c>
      <c r="BG106" s="12" t="str">
        <f t="shared" si="238"/>
        <v/>
      </c>
      <c r="BH106" s="12" t="str">
        <f t="shared" si="238"/>
        <v/>
      </c>
      <c r="BI106" s="12" t="str">
        <f t="shared" si="238"/>
        <v/>
      </c>
      <c r="BJ106" s="12" t="str">
        <f t="shared" si="238"/>
        <v/>
      </c>
      <c r="BK106" s="12" t="str">
        <f t="shared" si="238"/>
        <v/>
      </c>
      <c r="BL106" s="12" t="str">
        <f t="shared" si="238"/>
        <v/>
      </c>
      <c r="BM106" s="12" t="str">
        <f t="shared" si="238"/>
        <v/>
      </c>
      <c r="BN106" s="12" t="str">
        <f t="shared" si="239"/>
        <v/>
      </c>
      <c r="BO106" s="12" t="str">
        <f t="shared" si="239"/>
        <v/>
      </c>
      <c r="BP106" s="12" t="str">
        <f t="shared" si="239"/>
        <v/>
      </c>
      <c r="BQ106" s="12" t="str">
        <f t="shared" si="239"/>
        <v/>
      </c>
      <c r="BR106" s="12" t="str">
        <f t="shared" si="239"/>
        <v/>
      </c>
      <c r="BS106" s="12" t="str">
        <f t="shared" si="239"/>
        <v/>
      </c>
      <c r="BT106" s="12" t="str">
        <f t="shared" si="239"/>
        <v/>
      </c>
      <c r="BU106" s="12" t="str">
        <f t="shared" si="239"/>
        <v/>
      </c>
      <c r="BV106" s="12" t="str">
        <f t="shared" si="239"/>
        <v/>
      </c>
      <c r="BW106" s="12" t="str">
        <f t="shared" si="239"/>
        <v/>
      </c>
      <c r="BX106" s="12" t="str">
        <f t="shared" si="240"/>
        <v/>
      </c>
      <c r="BY106" s="12" t="str">
        <f t="shared" si="240"/>
        <v/>
      </c>
      <c r="BZ106" s="12" t="str">
        <f t="shared" si="240"/>
        <v/>
      </c>
      <c r="CA106" s="12" t="str">
        <f t="shared" si="240"/>
        <v/>
      </c>
      <c r="CB106" s="12" t="str">
        <f t="shared" si="240"/>
        <v/>
      </c>
      <c r="CC106" s="12" t="str">
        <f t="shared" si="240"/>
        <v/>
      </c>
      <c r="CD106" s="12" t="str">
        <f t="shared" si="240"/>
        <v/>
      </c>
      <c r="CE106" s="12" t="str">
        <f t="shared" si="240"/>
        <v/>
      </c>
      <c r="CF106" s="12" t="str">
        <f t="shared" si="240"/>
        <v/>
      </c>
      <c r="CG106" s="12" t="str">
        <f t="shared" si="240"/>
        <v/>
      </c>
      <c r="CH106" s="12">
        <f t="shared" si="241"/>
        <v>1</v>
      </c>
      <c r="CI106" s="12" t="str">
        <f t="shared" si="241"/>
        <v/>
      </c>
      <c r="CJ106" s="12" t="str">
        <f t="shared" si="241"/>
        <v/>
      </c>
      <c r="CK106" s="12" t="str">
        <f t="shared" si="241"/>
        <v/>
      </c>
      <c r="CL106" s="12" t="str">
        <f t="shared" si="241"/>
        <v/>
      </c>
      <c r="CM106" s="12" t="str">
        <f t="shared" si="241"/>
        <v/>
      </c>
      <c r="CN106" s="12" t="str">
        <f t="shared" si="241"/>
        <v/>
      </c>
      <c r="CO106" s="12" t="str">
        <f t="shared" si="241"/>
        <v/>
      </c>
      <c r="CP106" s="12" t="str">
        <f t="shared" si="241"/>
        <v/>
      </c>
      <c r="CQ106" s="12" t="str">
        <f t="shared" si="241"/>
        <v/>
      </c>
      <c r="CR106" s="12" t="str">
        <f t="shared" si="242"/>
        <v/>
      </c>
      <c r="CS106" s="12" t="str">
        <f t="shared" si="242"/>
        <v/>
      </c>
      <c r="CT106" s="12" t="str">
        <f t="shared" si="242"/>
        <v/>
      </c>
      <c r="CU106" s="12" t="str">
        <f t="shared" si="242"/>
        <v/>
      </c>
      <c r="CV106" s="12" t="str">
        <f t="shared" si="242"/>
        <v/>
      </c>
      <c r="CW106" s="12" t="str">
        <f t="shared" si="242"/>
        <v/>
      </c>
      <c r="CX106" s="12" t="str">
        <f t="shared" si="242"/>
        <v/>
      </c>
      <c r="CY106" s="12" t="str">
        <f t="shared" si="242"/>
        <v/>
      </c>
      <c r="CZ106" s="12" t="str">
        <f t="shared" si="242"/>
        <v/>
      </c>
      <c r="DA106" s="12" t="str">
        <f t="shared" si="242"/>
        <v/>
      </c>
      <c r="DB106" s="12" t="str">
        <f t="shared" si="242"/>
        <v/>
      </c>
      <c r="DC106" s="12" t="str">
        <f t="shared" si="242"/>
        <v/>
      </c>
      <c r="DD106" s="12" t="str">
        <f t="shared" si="242"/>
        <v/>
      </c>
      <c r="DE106" s="12" t="str">
        <f t="shared" si="242"/>
        <v/>
      </c>
      <c r="DF106" s="12" t="str">
        <f t="shared" si="242"/>
        <v/>
      </c>
      <c r="DG106" s="12" t="str">
        <f t="shared" si="243"/>
        <v/>
      </c>
      <c r="DH106" s="12" t="str">
        <f t="shared" si="243"/>
        <v/>
      </c>
      <c r="DI106" s="12" t="str">
        <f t="shared" si="243"/>
        <v/>
      </c>
      <c r="DJ106" s="12" t="str">
        <f t="shared" si="243"/>
        <v/>
      </c>
      <c r="DK106" s="12" t="str">
        <f t="shared" si="243"/>
        <v/>
      </c>
      <c r="DL106" s="12" t="str">
        <f t="shared" si="243"/>
        <v/>
      </c>
      <c r="DM106" s="12" t="str">
        <f t="shared" si="243"/>
        <v/>
      </c>
      <c r="DN106" s="12" t="str">
        <f t="shared" si="243"/>
        <v/>
      </c>
      <c r="DO106" s="12" t="str">
        <f t="shared" si="243"/>
        <v/>
      </c>
      <c r="DP106" s="12" t="str">
        <f t="shared" si="243"/>
        <v/>
      </c>
      <c r="DQ106" s="12" t="str">
        <f t="shared" si="243"/>
        <v/>
      </c>
      <c r="DR106" s="12" t="str">
        <f t="shared" si="243"/>
        <v/>
      </c>
      <c r="DS106" s="12" t="str">
        <f t="shared" si="243"/>
        <v/>
      </c>
      <c r="DT106" s="12" t="str">
        <f t="shared" si="243"/>
        <v/>
      </c>
      <c r="DU106" s="12" t="str">
        <f t="shared" si="243"/>
        <v/>
      </c>
      <c r="DV106" s="12" t="str">
        <f t="shared" si="243"/>
        <v/>
      </c>
      <c r="DW106" s="12" t="str">
        <f t="shared" si="243"/>
        <v/>
      </c>
      <c r="DX106" s="12" t="str">
        <f t="shared" si="243"/>
        <v/>
      </c>
      <c r="DY106" s="12" t="str">
        <f t="shared" si="243"/>
        <v/>
      </c>
      <c r="DZ106" s="12" t="str">
        <f t="shared" si="243"/>
        <v/>
      </c>
      <c r="EA106" s="12" t="str">
        <f t="shared" si="243"/>
        <v/>
      </c>
      <c r="EB106" s="12" t="str">
        <f t="shared" si="243"/>
        <v/>
      </c>
      <c r="EC106" s="12" t="str">
        <f t="shared" si="243"/>
        <v/>
      </c>
      <c r="ED106" s="12" t="str">
        <f t="shared" si="243"/>
        <v/>
      </c>
      <c r="EE106" s="12" t="str">
        <f t="shared" si="243"/>
        <v/>
      </c>
      <c r="EF106" s="12" t="str">
        <f t="shared" si="243"/>
        <v/>
      </c>
      <c r="EG106" s="12" t="str">
        <f t="shared" si="243"/>
        <v/>
      </c>
      <c r="EH106" s="12" t="str">
        <f t="shared" si="243"/>
        <v/>
      </c>
      <c r="EI106" s="12" t="str">
        <f t="shared" si="243"/>
        <v/>
      </c>
      <c r="EJ106" s="12" t="str">
        <f t="shared" si="244"/>
        <v/>
      </c>
      <c r="EK106" s="12" t="str">
        <f t="shared" si="244"/>
        <v/>
      </c>
      <c r="EL106" s="12" t="str">
        <f t="shared" si="244"/>
        <v/>
      </c>
      <c r="EM106" s="12" t="str">
        <f t="shared" si="244"/>
        <v/>
      </c>
      <c r="EN106" s="12" t="str">
        <f t="shared" si="244"/>
        <v/>
      </c>
      <c r="EO106" s="12" t="str">
        <f t="shared" si="244"/>
        <v/>
      </c>
      <c r="EP106" s="12" t="str">
        <f t="shared" si="244"/>
        <v/>
      </c>
      <c r="EQ106" s="12" t="str">
        <f t="shared" si="244"/>
        <v/>
      </c>
      <c r="ER106" s="12" t="str">
        <f t="shared" si="244"/>
        <v/>
      </c>
      <c r="ES106" s="12" t="str">
        <f t="shared" si="244"/>
        <v/>
      </c>
      <c r="ET106" s="12" t="str">
        <f t="shared" si="244"/>
        <v/>
      </c>
      <c r="EU106" s="12" t="str">
        <f t="shared" si="244"/>
        <v/>
      </c>
    </row>
    <row r="107" spans="3:151" ht="18" customHeight="1" x14ac:dyDescent="0.2">
      <c r="C107" s="3"/>
      <c r="D107" s="5"/>
      <c r="E107" s="2"/>
      <c r="F107" s="2"/>
      <c r="G107" s="2"/>
      <c r="I107" s="34">
        <v>1.0416666666666667E-3</v>
      </c>
      <c r="J107" s="35" t="s">
        <v>275</v>
      </c>
      <c r="L107" s="1"/>
      <c r="M107" s="189" t="s">
        <v>74</v>
      </c>
      <c r="N107" s="190">
        <v>3.472222222222222E-3</v>
      </c>
      <c r="Q107" s="27"/>
      <c r="R107" s="108" t="str">
        <f t="shared" si="229"/>
        <v>U20W 60m Hurdles Straight Final</v>
      </c>
      <c r="S107" s="24">
        <v>1</v>
      </c>
      <c r="T107" s="97" t="s">
        <v>102</v>
      </c>
      <c r="U107" s="82">
        <f t="shared" si="230"/>
        <v>1.3888888888888888E-2</v>
      </c>
      <c r="V107" s="64">
        <f t="shared" si="231"/>
        <v>0.62673611111111083</v>
      </c>
      <c r="W107" s="63">
        <f t="shared" si="232"/>
        <v>0.63020833333333304</v>
      </c>
      <c r="X107" s="11">
        <f t="shared" si="233"/>
        <v>1</v>
      </c>
      <c r="Y107" s="42">
        <f t="shared" si="234"/>
        <v>6</v>
      </c>
      <c r="Z107" s="26" t="str">
        <f t="shared" si="235"/>
        <v/>
      </c>
      <c r="AA107" s="12" t="str">
        <f t="shared" si="235"/>
        <v/>
      </c>
      <c r="AB107" s="12" t="str">
        <f t="shared" si="235"/>
        <v/>
      </c>
      <c r="AC107" s="12" t="str">
        <f t="shared" si="235"/>
        <v/>
      </c>
      <c r="AD107" s="12" t="str">
        <f t="shared" si="235"/>
        <v/>
      </c>
      <c r="AE107" s="12" t="str">
        <f t="shared" si="235"/>
        <v/>
      </c>
      <c r="AF107" s="12" t="str">
        <f t="shared" si="235"/>
        <v/>
      </c>
      <c r="AG107" s="12" t="str">
        <f t="shared" si="235"/>
        <v/>
      </c>
      <c r="AH107" s="12" t="str">
        <f t="shared" si="235"/>
        <v/>
      </c>
      <c r="AI107" s="12" t="str">
        <f t="shared" si="235"/>
        <v/>
      </c>
      <c r="AJ107" s="12" t="str">
        <f t="shared" si="236"/>
        <v/>
      </c>
      <c r="AK107" s="12" t="str">
        <f t="shared" si="236"/>
        <v/>
      </c>
      <c r="AL107" s="12" t="str">
        <f t="shared" si="236"/>
        <v/>
      </c>
      <c r="AM107" s="12" t="str">
        <f t="shared" si="236"/>
        <v/>
      </c>
      <c r="AN107" s="12" t="str">
        <f t="shared" si="236"/>
        <v/>
      </c>
      <c r="AO107" s="12" t="str">
        <f t="shared" si="236"/>
        <v/>
      </c>
      <c r="AP107" s="12" t="str">
        <f t="shared" si="236"/>
        <v/>
      </c>
      <c r="AQ107" s="12" t="str">
        <f t="shared" si="236"/>
        <v/>
      </c>
      <c r="AR107" s="12" t="str">
        <f t="shared" si="236"/>
        <v/>
      </c>
      <c r="AS107" s="12" t="str">
        <f t="shared" si="236"/>
        <v/>
      </c>
      <c r="AT107" s="12" t="str">
        <f t="shared" si="237"/>
        <v/>
      </c>
      <c r="AU107" s="12" t="str">
        <f t="shared" si="237"/>
        <v/>
      </c>
      <c r="AV107" s="12" t="str">
        <f t="shared" si="237"/>
        <v/>
      </c>
      <c r="AW107" s="12" t="str">
        <f t="shared" si="237"/>
        <v/>
      </c>
      <c r="AX107" s="12" t="str">
        <f t="shared" si="237"/>
        <v/>
      </c>
      <c r="AY107" s="12" t="str">
        <f t="shared" si="237"/>
        <v/>
      </c>
      <c r="AZ107" s="12" t="str">
        <f t="shared" si="237"/>
        <v/>
      </c>
      <c r="BA107" s="12" t="str">
        <f t="shared" si="237"/>
        <v/>
      </c>
      <c r="BB107" s="12" t="str">
        <f t="shared" si="237"/>
        <v/>
      </c>
      <c r="BC107" s="12" t="str">
        <f t="shared" si="237"/>
        <v/>
      </c>
      <c r="BD107" s="12" t="str">
        <f t="shared" si="238"/>
        <v/>
      </c>
      <c r="BE107" s="12" t="str">
        <f t="shared" si="238"/>
        <v/>
      </c>
      <c r="BF107" s="12" t="str">
        <f t="shared" si="238"/>
        <v/>
      </c>
      <c r="BG107" s="12" t="str">
        <f t="shared" si="238"/>
        <v/>
      </c>
      <c r="BH107" s="12" t="str">
        <f t="shared" si="238"/>
        <v/>
      </c>
      <c r="BI107" s="12" t="str">
        <f t="shared" si="238"/>
        <v/>
      </c>
      <c r="BJ107" s="12" t="str">
        <f t="shared" si="238"/>
        <v/>
      </c>
      <c r="BK107" s="12" t="str">
        <f t="shared" si="238"/>
        <v/>
      </c>
      <c r="BL107" s="12" t="str">
        <f t="shared" si="238"/>
        <v/>
      </c>
      <c r="BM107" s="12" t="str">
        <f t="shared" si="238"/>
        <v/>
      </c>
      <c r="BN107" s="12" t="str">
        <f t="shared" si="239"/>
        <v/>
      </c>
      <c r="BO107" s="12" t="str">
        <f t="shared" si="239"/>
        <v/>
      </c>
      <c r="BP107" s="12" t="str">
        <f t="shared" si="239"/>
        <v/>
      </c>
      <c r="BQ107" s="12" t="str">
        <f t="shared" si="239"/>
        <v/>
      </c>
      <c r="BR107" s="12" t="str">
        <f t="shared" si="239"/>
        <v/>
      </c>
      <c r="BS107" s="12" t="str">
        <f t="shared" si="239"/>
        <v/>
      </c>
      <c r="BT107" s="12">
        <f t="shared" si="239"/>
        <v>1</v>
      </c>
      <c r="BU107" s="12" t="str">
        <f t="shared" si="239"/>
        <v/>
      </c>
      <c r="BV107" s="12" t="str">
        <f t="shared" si="239"/>
        <v/>
      </c>
      <c r="BW107" s="12" t="str">
        <f t="shared" si="239"/>
        <v/>
      </c>
      <c r="BX107" s="12" t="str">
        <f t="shared" si="240"/>
        <v/>
      </c>
      <c r="BY107" s="12" t="str">
        <f t="shared" si="240"/>
        <v/>
      </c>
      <c r="BZ107" s="12" t="str">
        <f t="shared" si="240"/>
        <v/>
      </c>
      <c r="CA107" s="12" t="str">
        <f t="shared" si="240"/>
        <v/>
      </c>
      <c r="CB107" s="12" t="str">
        <f t="shared" si="240"/>
        <v/>
      </c>
      <c r="CC107" s="12" t="str">
        <f t="shared" si="240"/>
        <v/>
      </c>
      <c r="CD107" s="12" t="str">
        <f t="shared" si="240"/>
        <v/>
      </c>
      <c r="CE107" s="12" t="str">
        <f t="shared" si="240"/>
        <v/>
      </c>
      <c r="CF107" s="12" t="str">
        <f t="shared" si="240"/>
        <v/>
      </c>
      <c r="CG107" s="12" t="str">
        <f t="shared" si="240"/>
        <v/>
      </c>
      <c r="CH107" s="12" t="str">
        <f t="shared" si="241"/>
        <v/>
      </c>
      <c r="CI107" s="12" t="str">
        <f t="shared" si="241"/>
        <v/>
      </c>
      <c r="CJ107" s="12" t="str">
        <f t="shared" si="241"/>
        <v/>
      </c>
      <c r="CK107" s="12" t="str">
        <f t="shared" si="241"/>
        <v/>
      </c>
      <c r="CL107" s="12" t="str">
        <f t="shared" si="241"/>
        <v/>
      </c>
      <c r="CM107" s="12" t="str">
        <f t="shared" si="241"/>
        <v/>
      </c>
      <c r="CN107" s="12" t="str">
        <f t="shared" si="241"/>
        <v/>
      </c>
      <c r="CO107" s="12" t="str">
        <f t="shared" si="241"/>
        <v/>
      </c>
      <c r="CP107" s="12" t="str">
        <f t="shared" si="241"/>
        <v/>
      </c>
      <c r="CQ107" s="12" t="str">
        <f t="shared" si="241"/>
        <v/>
      </c>
      <c r="CR107" s="12" t="str">
        <f t="shared" si="242"/>
        <v/>
      </c>
      <c r="CS107" s="12" t="str">
        <f t="shared" si="242"/>
        <v/>
      </c>
      <c r="CT107" s="12" t="str">
        <f t="shared" si="242"/>
        <v/>
      </c>
      <c r="CU107" s="12" t="str">
        <f t="shared" si="242"/>
        <v/>
      </c>
      <c r="CV107" s="12" t="str">
        <f t="shared" si="242"/>
        <v/>
      </c>
      <c r="CW107" s="12" t="str">
        <f t="shared" si="242"/>
        <v/>
      </c>
      <c r="CX107" s="12" t="str">
        <f t="shared" si="242"/>
        <v/>
      </c>
      <c r="CY107" s="12" t="str">
        <f t="shared" si="242"/>
        <v/>
      </c>
      <c r="CZ107" s="12" t="str">
        <f t="shared" si="242"/>
        <v/>
      </c>
      <c r="DA107" s="12" t="str">
        <f t="shared" si="242"/>
        <v/>
      </c>
      <c r="DB107" s="12" t="str">
        <f t="shared" si="242"/>
        <v/>
      </c>
      <c r="DC107" s="12" t="str">
        <f t="shared" si="242"/>
        <v/>
      </c>
      <c r="DD107" s="12" t="str">
        <f t="shared" si="242"/>
        <v/>
      </c>
      <c r="DE107" s="12" t="str">
        <f t="shared" si="242"/>
        <v/>
      </c>
      <c r="DF107" s="12" t="str">
        <f t="shared" si="242"/>
        <v/>
      </c>
      <c r="DG107" s="12" t="str">
        <f t="shared" si="243"/>
        <v/>
      </c>
      <c r="DH107" s="12" t="str">
        <f t="shared" si="243"/>
        <v/>
      </c>
      <c r="DI107" s="12" t="str">
        <f t="shared" si="243"/>
        <v/>
      </c>
      <c r="DJ107" s="12" t="str">
        <f t="shared" si="243"/>
        <v/>
      </c>
      <c r="DK107" s="12" t="str">
        <f t="shared" si="243"/>
        <v/>
      </c>
      <c r="DL107" s="12" t="str">
        <f t="shared" si="243"/>
        <v/>
      </c>
      <c r="DM107" s="12" t="str">
        <f t="shared" si="243"/>
        <v/>
      </c>
      <c r="DN107" s="12" t="str">
        <f t="shared" si="243"/>
        <v/>
      </c>
      <c r="DO107" s="12" t="str">
        <f t="shared" si="243"/>
        <v/>
      </c>
      <c r="DP107" s="12" t="str">
        <f t="shared" si="243"/>
        <v/>
      </c>
      <c r="DQ107" s="12" t="str">
        <f t="shared" si="243"/>
        <v/>
      </c>
      <c r="DR107" s="12" t="str">
        <f t="shared" si="243"/>
        <v/>
      </c>
      <c r="DS107" s="12" t="str">
        <f t="shared" si="243"/>
        <v/>
      </c>
      <c r="DT107" s="12" t="str">
        <f t="shared" si="243"/>
        <v/>
      </c>
      <c r="DU107" s="12" t="str">
        <f t="shared" si="243"/>
        <v/>
      </c>
      <c r="DV107" s="12" t="str">
        <f t="shared" si="243"/>
        <v/>
      </c>
      <c r="DW107" s="12" t="str">
        <f t="shared" si="243"/>
        <v/>
      </c>
      <c r="DX107" s="12" t="str">
        <f t="shared" si="243"/>
        <v/>
      </c>
      <c r="DY107" s="12" t="str">
        <f t="shared" si="243"/>
        <v/>
      </c>
      <c r="DZ107" s="12" t="str">
        <f t="shared" si="243"/>
        <v/>
      </c>
      <c r="EA107" s="12" t="str">
        <f t="shared" si="243"/>
        <v/>
      </c>
      <c r="EB107" s="12" t="str">
        <f t="shared" si="243"/>
        <v/>
      </c>
      <c r="EC107" s="12" t="str">
        <f t="shared" si="243"/>
        <v/>
      </c>
      <c r="ED107" s="12" t="str">
        <f t="shared" si="243"/>
        <v/>
      </c>
      <c r="EE107" s="12" t="str">
        <f t="shared" si="243"/>
        <v/>
      </c>
      <c r="EF107" s="12" t="str">
        <f t="shared" si="243"/>
        <v/>
      </c>
      <c r="EG107" s="12" t="str">
        <f t="shared" si="243"/>
        <v/>
      </c>
      <c r="EH107" s="12" t="str">
        <f t="shared" si="243"/>
        <v/>
      </c>
      <c r="EI107" s="12" t="str">
        <f t="shared" si="243"/>
        <v/>
      </c>
      <c r="EJ107" s="12" t="str">
        <f t="shared" si="244"/>
        <v/>
      </c>
      <c r="EK107" s="12" t="str">
        <f t="shared" si="244"/>
        <v/>
      </c>
      <c r="EL107" s="12" t="str">
        <f t="shared" si="244"/>
        <v/>
      </c>
      <c r="EM107" s="12" t="str">
        <f t="shared" si="244"/>
        <v/>
      </c>
      <c r="EN107" s="12" t="str">
        <f t="shared" si="244"/>
        <v/>
      </c>
      <c r="EO107" s="12" t="str">
        <f t="shared" si="244"/>
        <v/>
      </c>
      <c r="EP107" s="12" t="str">
        <f t="shared" si="244"/>
        <v/>
      </c>
      <c r="EQ107" s="12" t="str">
        <f t="shared" si="244"/>
        <v/>
      </c>
      <c r="ER107" s="12" t="str">
        <f t="shared" si="244"/>
        <v/>
      </c>
      <c r="ES107" s="12" t="str">
        <f t="shared" si="244"/>
        <v/>
      </c>
      <c r="ET107" s="12" t="str">
        <f t="shared" si="244"/>
        <v/>
      </c>
      <c r="EU107" s="12" t="str">
        <f t="shared" si="244"/>
        <v/>
      </c>
    </row>
    <row r="108" spans="3:151" ht="18" customHeight="1" x14ac:dyDescent="0.2">
      <c r="C108" s="3"/>
      <c r="D108" s="5"/>
      <c r="E108" s="2"/>
      <c r="F108" s="2"/>
      <c r="G108" s="2"/>
      <c r="I108" s="34">
        <v>4.1666666666666664E-2</v>
      </c>
      <c r="J108" s="35" t="s">
        <v>61</v>
      </c>
      <c r="K108" s="8"/>
      <c r="L108" s="8"/>
      <c r="M108" s="187" t="s">
        <v>68</v>
      </c>
      <c r="N108" s="188">
        <v>3.472222222222222E-3</v>
      </c>
      <c r="Q108" s="27"/>
      <c r="R108" s="108" t="str">
        <f t="shared" si="229"/>
        <v>U20W 400m Heats</v>
      </c>
      <c r="S108" s="24">
        <v>1</v>
      </c>
      <c r="T108" s="96" t="s">
        <v>109</v>
      </c>
      <c r="U108" s="82">
        <f t="shared" si="230"/>
        <v>1.3888888888888888E-2</v>
      </c>
      <c r="V108" s="64">
        <f t="shared" si="231"/>
        <v>0.50694444444444442</v>
      </c>
      <c r="W108" s="63">
        <f t="shared" si="232"/>
        <v>0.51388888888888884</v>
      </c>
      <c r="X108" s="11">
        <f t="shared" si="233"/>
        <v>1</v>
      </c>
      <c r="Y108" s="42">
        <f t="shared" si="234"/>
        <v>7</v>
      </c>
      <c r="Z108" s="26" t="str">
        <f t="shared" si="235"/>
        <v/>
      </c>
      <c r="AA108" s="12" t="str">
        <f t="shared" si="235"/>
        <v/>
      </c>
      <c r="AB108" s="12" t="str">
        <f t="shared" si="235"/>
        <v/>
      </c>
      <c r="AC108" s="12" t="str">
        <f t="shared" si="235"/>
        <v/>
      </c>
      <c r="AD108" s="12" t="str">
        <f t="shared" si="235"/>
        <v/>
      </c>
      <c r="AE108" s="12" t="str">
        <f t="shared" si="235"/>
        <v/>
      </c>
      <c r="AF108" s="12" t="str">
        <f t="shared" si="235"/>
        <v/>
      </c>
      <c r="AG108" s="12" t="str">
        <f t="shared" si="235"/>
        <v/>
      </c>
      <c r="AH108" s="12" t="str">
        <f t="shared" si="235"/>
        <v/>
      </c>
      <c r="AI108" s="12" t="str">
        <f t="shared" si="235"/>
        <v/>
      </c>
      <c r="AJ108" s="12" t="str">
        <f t="shared" si="236"/>
        <v/>
      </c>
      <c r="AK108" s="12">
        <f t="shared" si="236"/>
        <v>1</v>
      </c>
      <c r="AL108" s="12">
        <f t="shared" si="236"/>
        <v>1</v>
      </c>
      <c r="AM108" s="12">
        <f t="shared" si="236"/>
        <v>1</v>
      </c>
      <c r="AN108" s="12" t="str">
        <f t="shared" si="236"/>
        <v/>
      </c>
      <c r="AO108" s="12" t="str">
        <f t="shared" si="236"/>
        <v/>
      </c>
      <c r="AP108" s="12" t="str">
        <f t="shared" si="236"/>
        <v/>
      </c>
      <c r="AQ108" s="12" t="str">
        <f t="shared" si="236"/>
        <v/>
      </c>
      <c r="AR108" s="12" t="str">
        <f t="shared" si="236"/>
        <v/>
      </c>
      <c r="AS108" s="12" t="str">
        <f t="shared" si="236"/>
        <v/>
      </c>
      <c r="AT108" s="12" t="str">
        <f t="shared" si="237"/>
        <v/>
      </c>
      <c r="AU108" s="12" t="str">
        <f t="shared" si="237"/>
        <v/>
      </c>
      <c r="AV108" s="12" t="str">
        <f t="shared" si="237"/>
        <v/>
      </c>
      <c r="AW108" s="12" t="str">
        <f t="shared" si="237"/>
        <v/>
      </c>
      <c r="AX108" s="12" t="str">
        <f t="shared" si="237"/>
        <v/>
      </c>
      <c r="AY108" s="12" t="str">
        <f t="shared" si="237"/>
        <v/>
      </c>
      <c r="AZ108" s="12" t="str">
        <f t="shared" si="237"/>
        <v/>
      </c>
      <c r="BA108" s="12" t="str">
        <f t="shared" si="237"/>
        <v/>
      </c>
      <c r="BB108" s="12" t="str">
        <f t="shared" si="237"/>
        <v/>
      </c>
      <c r="BC108" s="12" t="str">
        <f t="shared" si="237"/>
        <v/>
      </c>
      <c r="BD108" s="12" t="str">
        <f t="shared" si="238"/>
        <v/>
      </c>
      <c r="BE108" s="12" t="str">
        <f t="shared" si="238"/>
        <v/>
      </c>
      <c r="BF108" s="12" t="str">
        <f t="shared" si="238"/>
        <v/>
      </c>
      <c r="BG108" s="12" t="str">
        <f t="shared" si="238"/>
        <v/>
      </c>
      <c r="BH108" s="12" t="str">
        <f t="shared" si="238"/>
        <v/>
      </c>
      <c r="BI108" s="12" t="str">
        <f t="shared" si="238"/>
        <v/>
      </c>
      <c r="BJ108" s="12" t="str">
        <f t="shared" si="238"/>
        <v/>
      </c>
      <c r="BK108" s="12" t="str">
        <f t="shared" si="238"/>
        <v/>
      </c>
      <c r="BL108" s="12" t="str">
        <f t="shared" si="238"/>
        <v/>
      </c>
      <c r="BM108" s="12" t="str">
        <f t="shared" si="238"/>
        <v/>
      </c>
      <c r="BN108" s="12" t="str">
        <f t="shared" si="239"/>
        <v/>
      </c>
      <c r="BO108" s="12" t="str">
        <f t="shared" si="239"/>
        <v/>
      </c>
      <c r="BP108" s="12" t="str">
        <f t="shared" si="239"/>
        <v/>
      </c>
      <c r="BQ108" s="12" t="str">
        <f t="shared" si="239"/>
        <v/>
      </c>
      <c r="BR108" s="12" t="str">
        <f t="shared" si="239"/>
        <v/>
      </c>
      <c r="BS108" s="12" t="str">
        <f t="shared" si="239"/>
        <v/>
      </c>
      <c r="BT108" s="12" t="str">
        <f t="shared" si="239"/>
        <v/>
      </c>
      <c r="BU108" s="12" t="str">
        <f t="shared" si="239"/>
        <v/>
      </c>
      <c r="BV108" s="12" t="str">
        <f t="shared" si="239"/>
        <v/>
      </c>
      <c r="BW108" s="12" t="str">
        <f t="shared" si="239"/>
        <v/>
      </c>
      <c r="BX108" s="12" t="str">
        <f t="shared" si="240"/>
        <v/>
      </c>
      <c r="BY108" s="12" t="str">
        <f t="shared" si="240"/>
        <v/>
      </c>
      <c r="BZ108" s="12" t="str">
        <f t="shared" si="240"/>
        <v/>
      </c>
      <c r="CA108" s="12" t="str">
        <f t="shared" si="240"/>
        <v/>
      </c>
      <c r="CB108" s="12" t="str">
        <f t="shared" si="240"/>
        <v/>
      </c>
      <c r="CC108" s="12" t="str">
        <f t="shared" si="240"/>
        <v/>
      </c>
      <c r="CD108" s="12" t="str">
        <f t="shared" si="240"/>
        <v/>
      </c>
      <c r="CE108" s="12" t="str">
        <f t="shared" si="240"/>
        <v/>
      </c>
      <c r="CF108" s="12" t="str">
        <f t="shared" si="240"/>
        <v/>
      </c>
      <c r="CG108" s="12" t="str">
        <f t="shared" si="240"/>
        <v/>
      </c>
      <c r="CH108" s="12" t="str">
        <f t="shared" si="241"/>
        <v/>
      </c>
      <c r="CI108" s="12" t="str">
        <f t="shared" si="241"/>
        <v/>
      </c>
      <c r="CJ108" s="12" t="str">
        <f t="shared" si="241"/>
        <v/>
      </c>
      <c r="CK108" s="12" t="str">
        <f t="shared" si="241"/>
        <v/>
      </c>
      <c r="CL108" s="12" t="str">
        <f t="shared" si="241"/>
        <v/>
      </c>
      <c r="CM108" s="12" t="str">
        <f t="shared" si="241"/>
        <v/>
      </c>
      <c r="CN108" s="12" t="str">
        <f t="shared" si="241"/>
        <v/>
      </c>
      <c r="CO108" s="12" t="str">
        <f t="shared" si="241"/>
        <v/>
      </c>
      <c r="CP108" s="12" t="str">
        <f t="shared" si="241"/>
        <v/>
      </c>
      <c r="CQ108" s="12" t="str">
        <f t="shared" si="241"/>
        <v/>
      </c>
      <c r="CR108" s="12" t="str">
        <f t="shared" si="242"/>
        <v/>
      </c>
      <c r="CS108" s="12" t="str">
        <f t="shared" si="242"/>
        <v/>
      </c>
      <c r="CT108" s="12" t="str">
        <f t="shared" si="242"/>
        <v/>
      </c>
      <c r="CU108" s="12" t="str">
        <f t="shared" si="242"/>
        <v/>
      </c>
      <c r="CV108" s="12" t="str">
        <f t="shared" si="242"/>
        <v/>
      </c>
      <c r="CW108" s="12" t="str">
        <f t="shared" si="242"/>
        <v/>
      </c>
      <c r="CX108" s="12" t="str">
        <f t="shared" si="242"/>
        <v/>
      </c>
      <c r="CY108" s="12" t="str">
        <f t="shared" si="242"/>
        <v/>
      </c>
      <c r="CZ108" s="12" t="str">
        <f t="shared" si="242"/>
        <v/>
      </c>
      <c r="DA108" s="12" t="str">
        <f t="shared" si="242"/>
        <v/>
      </c>
      <c r="DB108" s="12" t="str">
        <f t="shared" si="242"/>
        <v/>
      </c>
      <c r="DC108" s="12" t="str">
        <f t="shared" si="242"/>
        <v/>
      </c>
      <c r="DD108" s="12" t="str">
        <f t="shared" si="242"/>
        <v/>
      </c>
      <c r="DE108" s="12" t="str">
        <f t="shared" si="242"/>
        <v/>
      </c>
      <c r="DF108" s="12" t="str">
        <f t="shared" si="242"/>
        <v/>
      </c>
      <c r="DG108" s="12" t="str">
        <f t="shared" si="243"/>
        <v/>
      </c>
      <c r="DH108" s="12" t="str">
        <f t="shared" si="243"/>
        <v/>
      </c>
      <c r="DI108" s="12" t="str">
        <f t="shared" si="243"/>
        <v/>
      </c>
      <c r="DJ108" s="12" t="str">
        <f t="shared" si="243"/>
        <v/>
      </c>
      <c r="DK108" s="12" t="str">
        <f t="shared" si="243"/>
        <v/>
      </c>
      <c r="DL108" s="12" t="str">
        <f t="shared" si="243"/>
        <v/>
      </c>
      <c r="DM108" s="12" t="str">
        <f t="shared" si="243"/>
        <v/>
      </c>
      <c r="DN108" s="12" t="str">
        <f t="shared" si="243"/>
        <v/>
      </c>
      <c r="DO108" s="12" t="str">
        <f t="shared" si="243"/>
        <v/>
      </c>
      <c r="DP108" s="12" t="str">
        <f t="shared" si="243"/>
        <v/>
      </c>
      <c r="DQ108" s="12" t="str">
        <f t="shared" si="243"/>
        <v/>
      </c>
      <c r="DR108" s="12" t="str">
        <f t="shared" si="243"/>
        <v/>
      </c>
      <c r="DS108" s="12" t="str">
        <f t="shared" si="243"/>
        <v/>
      </c>
      <c r="DT108" s="12" t="str">
        <f t="shared" si="243"/>
        <v/>
      </c>
      <c r="DU108" s="12" t="str">
        <f t="shared" si="243"/>
        <v/>
      </c>
      <c r="DV108" s="12" t="str">
        <f t="shared" si="243"/>
        <v/>
      </c>
      <c r="DW108" s="12" t="str">
        <f t="shared" si="243"/>
        <v/>
      </c>
      <c r="DX108" s="12" t="str">
        <f t="shared" si="243"/>
        <v/>
      </c>
      <c r="DY108" s="12" t="str">
        <f t="shared" si="243"/>
        <v/>
      </c>
      <c r="DZ108" s="12" t="str">
        <f t="shared" si="243"/>
        <v/>
      </c>
      <c r="EA108" s="12" t="str">
        <f t="shared" si="243"/>
        <v/>
      </c>
      <c r="EB108" s="12" t="str">
        <f t="shared" si="243"/>
        <v/>
      </c>
      <c r="EC108" s="12" t="str">
        <f t="shared" si="243"/>
        <v/>
      </c>
      <c r="ED108" s="12" t="str">
        <f t="shared" si="243"/>
        <v/>
      </c>
      <c r="EE108" s="12" t="str">
        <f t="shared" si="243"/>
        <v/>
      </c>
      <c r="EF108" s="12" t="str">
        <f t="shared" si="243"/>
        <v/>
      </c>
      <c r="EG108" s="12" t="str">
        <f t="shared" si="243"/>
        <v/>
      </c>
      <c r="EH108" s="12" t="str">
        <f t="shared" si="243"/>
        <v/>
      </c>
      <c r="EI108" s="12" t="str">
        <f t="shared" si="243"/>
        <v/>
      </c>
      <c r="EJ108" s="12" t="str">
        <f t="shared" si="244"/>
        <v/>
      </c>
      <c r="EK108" s="12" t="str">
        <f t="shared" si="244"/>
        <v/>
      </c>
      <c r="EL108" s="12" t="str">
        <f t="shared" si="244"/>
        <v/>
      </c>
      <c r="EM108" s="12" t="str">
        <f t="shared" si="244"/>
        <v/>
      </c>
      <c r="EN108" s="12" t="str">
        <f t="shared" si="244"/>
        <v/>
      </c>
      <c r="EO108" s="12" t="str">
        <f t="shared" si="244"/>
        <v/>
      </c>
      <c r="EP108" s="12" t="str">
        <f t="shared" si="244"/>
        <v/>
      </c>
      <c r="EQ108" s="12" t="str">
        <f t="shared" si="244"/>
        <v/>
      </c>
      <c r="ER108" s="12" t="str">
        <f t="shared" si="244"/>
        <v/>
      </c>
      <c r="ES108" s="12" t="str">
        <f t="shared" si="244"/>
        <v/>
      </c>
      <c r="ET108" s="12" t="str">
        <f t="shared" si="244"/>
        <v/>
      </c>
      <c r="EU108" s="12" t="str">
        <f t="shared" si="244"/>
        <v/>
      </c>
    </row>
    <row r="109" spans="3:151" ht="18" customHeight="1" x14ac:dyDescent="0.2">
      <c r="C109" s="3"/>
      <c r="D109" s="5"/>
      <c r="E109" s="2"/>
      <c r="F109" s="2"/>
      <c r="G109" s="2"/>
      <c r="I109" s="3">
        <v>1.3888888888888889E-3</v>
      </c>
      <c r="J109" s="17"/>
      <c r="L109" s="7"/>
      <c r="M109" s="187" t="s">
        <v>69</v>
      </c>
      <c r="N109" s="188">
        <v>5.208333333333333E-3</v>
      </c>
      <c r="Q109" s="27"/>
      <c r="R109" s="108" t="str">
        <f t="shared" si="229"/>
        <v>U20W 400m Final</v>
      </c>
      <c r="S109" s="24">
        <v>1</v>
      </c>
      <c r="T109" s="96" t="s">
        <v>97</v>
      </c>
      <c r="U109" s="82">
        <f t="shared" si="230"/>
        <v>1.3888888888888888E-2</v>
      </c>
      <c r="V109" s="64">
        <f t="shared" si="231"/>
        <v>0.64756944444444409</v>
      </c>
      <c r="W109" s="63">
        <f t="shared" si="232"/>
        <v>0.6510416666666663</v>
      </c>
      <c r="X109" s="11">
        <f t="shared" si="233"/>
        <v>1</v>
      </c>
      <c r="Y109" s="42">
        <f t="shared" si="234"/>
        <v>4</v>
      </c>
      <c r="Z109" s="26" t="str">
        <f t="shared" si="235"/>
        <v/>
      </c>
      <c r="AA109" s="12" t="str">
        <f t="shared" si="235"/>
        <v/>
      </c>
      <c r="AB109" s="12" t="str">
        <f t="shared" si="235"/>
        <v/>
      </c>
      <c r="AC109" s="12" t="str">
        <f t="shared" si="235"/>
        <v/>
      </c>
      <c r="AD109" s="12" t="str">
        <f t="shared" si="235"/>
        <v/>
      </c>
      <c r="AE109" s="12" t="str">
        <f t="shared" si="235"/>
        <v/>
      </c>
      <c r="AF109" s="12" t="str">
        <f t="shared" si="235"/>
        <v/>
      </c>
      <c r="AG109" s="12" t="str">
        <f t="shared" si="235"/>
        <v/>
      </c>
      <c r="AH109" s="12" t="str">
        <f t="shared" si="235"/>
        <v/>
      </c>
      <c r="AI109" s="12" t="str">
        <f t="shared" si="235"/>
        <v/>
      </c>
      <c r="AJ109" s="12" t="str">
        <f t="shared" si="236"/>
        <v/>
      </c>
      <c r="AK109" s="12" t="str">
        <f t="shared" si="236"/>
        <v/>
      </c>
      <c r="AL109" s="12" t="str">
        <f t="shared" si="236"/>
        <v/>
      </c>
      <c r="AM109" s="12" t="str">
        <f t="shared" si="236"/>
        <v/>
      </c>
      <c r="AN109" s="12" t="str">
        <f t="shared" si="236"/>
        <v/>
      </c>
      <c r="AO109" s="12" t="str">
        <f t="shared" si="236"/>
        <v/>
      </c>
      <c r="AP109" s="12" t="str">
        <f t="shared" si="236"/>
        <v/>
      </c>
      <c r="AQ109" s="12" t="str">
        <f t="shared" si="236"/>
        <v/>
      </c>
      <c r="AR109" s="12" t="str">
        <f t="shared" si="236"/>
        <v/>
      </c>
      <c r="AS109" s="12" t="str">
        <f t="shared" si="236"/>
        <v/>
      </c>
      <c r="AT109" s="12" t="str">
        <f t="shared" si="237"/>
        <v/>
      </c>
      <c r="AU109" s="12" t="str">
        <f t="shared" si="237"/>
        <v/>
      </c>
      <c r="AV109" s="12" t="str">
        <f t="shared" si="237"/>
        <v/>
      </c>
      <c r="AW109" s="12" t="str">
        <f t="shared" si="237"/>
        <v/>
      </c>
      <c r="AX109" s="12" t="str">
        <f t="shared" si="237"/>
        <v/>
      </c>
      <c r="AY109" s="12" t="str">
        <f t="shared" si="237"/>
        <v/>
      </c>
      <c r="AZ109" s="12" t="str">
        <f t="shared" si="237"/>
        <v/>
      </c>
      <c r="BA109" s="12" t="str">
        <f t="shared" si="237"/>
        <v/>
      </c>
      <c r="BB109" s="12" t="str">
        <f t="shared" si="237"/>
        <v/>
      </c>
      <c r="BC109" s="12" t="str">
        <f t="shared" si="237"/>
        <v/>
      </c>
      <c r="BD109" s="12" t="str">
        <f t="shared" si="238"/>
        <v/>
      </c>
      <c r="BE109" s="12" t="str">
        <f t="shared" si="238"/>
        <v/>
      </c>
      <c r="BF109" s="12" t="str">
        <f t="shared" si="238"/>
        <v/>
      </c>
      <c r="BG109" s="12" t="str">
        <f t="shared" si="238"/>
        <v/>
      </c>
      <c r="BH109" s="12" t="str">
        <f t="shared" si="238"/>
        <v/>
      </c>
      <c r="BI109" s="12" t="str">
        <f t="shared" si="238"/>
        <v/>
      </c>
      <c r="BJ109" s="12" t="str">
        <f t="shared" si="238"/>
        <v/>
      </c>
      <c r="BK109" s="12" t="str">
        <f t="shared" si="238"/>
        <v/>
      </c>
      <c r="BL109" s="12" t="str">
        <f t="shared" si="238"/>
        <v/>
      </c>
      <c r="BM109" s="12" t="str">
        <f t="shared" si="238"/>
        <v/>
      </c>
      <c r="BN109" s="12" t="str">
        <f t="shared" si="239"/>
        <v/>
      </c>
      <c r="BO109" s="12" t="str">
        <f t="shared" si="239"/>
        <v/>
      </c>
      <c r="BP109" s="12" t="str">
        <f t="shared" si="239"/>
        <v/>
      </c>
      <c r="BQ109" s="12" t="str">
        <f t="shared" si="239"/>
        <v/>
      </c>
      <c r="BR109" s="12" t="str">
        <f t="shared" si="239"/>
        <v/>
      </c>
      <c r="BS109" s="12" t="str">
        <f t="shared" si="239"/>
        <v/>
      </c>
      <c r="BT109" s="12" t="str">
        <f t="shared" si="239"/>
        <v/>
      </c>
      <c r="BU109" s="12" t="str">
        <f t="shared" si="239"/>
        <v/>
      </c>
      <c r="BV109" s="12" t="str">
        <f t="shared" si="239"/>
        <v/>
      </c>
      <c r="BW109" s="12" t="str">
        <f t="shared" si="239"/>
        <v/>
      </c>
      <c r="BX109" s="12" t="str">
        <f t="shared" si="240"/>
        <v/>
      </c>
      <c r="BY109" s="12" t="str">
        <f t="shared" si="240"/>
        <v/>
      </c>
      <c r="BZ109" s="12">
        <f t="shared" si="240"/>
        <v>1</v>
      </c>
      <c r="CA109" s="12" t="str">
        <f t="shared" si="240"/>
        <v/>
      </c>
      <c r="CB109" s="12" t="str">
        <f t="shared" si="240"/>
        <v/>
      </c>
      <c r="CC109" s="12" t="str">
        <f t="shared" si="240"/>
        <v/>
      </c>
      <c r="CD109" s="12" t="str">
        <f t="shared" si="240"/>
        <v/>
      </c>
      <c r="CE109" s="12" t="str">
        <f t="shared" si="240"/>
        <v/>
      </c>
      <c r="CF109" s="12" t="str">
        <f t="shared" si="240"/>
        <v/>
      </c>
      <c r="CG109" s="12" t="str">
        <f t="shared" si="240"/>
        <v/>
      </c>
      <c r="CH109" s="12" t="str">
        <f t="shared" si="241"/>
        <v/>
      </c>
      <c r="CI109" s="12" t="str">
        <f t="shared" si="241"/>
        <v/>
      </c>
      <c r="CJ109" s="12" t="str">
        <f t="shared" si="241"/>
        <v/>
      </c>
      <c r="CK109" s="12" t="str">
        <f t="shared" si="241"/>
        <v/>
      </c>
      <c r="CL109" s="12" t="str">
        <f t="shared" si="241"/>
        <v/>
      </c>
      <c r="CM109" s="12" t="str">
        <f t="shared" si="241"/>
        <v/>
      </c>
      <c r="CN109" s="12" t="str">
        <f t="shared" si="241"/>
        <v/>
      </c>
      <c r="CO109" s="12" t="str">
        <f t="shared" si="241"/>
        <v/>
      </c>
      <c r="CP109" s="12" t="str">
        <f t="shared" si="241"/>
        <v/>
      </c>
      <c r="CQ109" s="12" t="str">
        <f t="shared" si="241"/>
        <v/>
      </c>
      <c r="CR109" s="12" t="str">
        <f t="shared" si="242"/>
        <v/>
      </c>
      <c r="CS109" s="12" t="str">
        <f t="shared" si="242"/>
        <v/>
      </c>
      <c r="CT109" s="12" t="str">
        <f t="shared" si="242"/>
        <v/>
      </c>
      <c r="CU109" s="12" t="str">
        <f t="shared" si="242"/>
        <v/>
      </c>
      <c r="CV109" s="12" t="str">
        <f t="shared" si="242"/>
        <v/>
      </c>
      <c r="CW109" s="12" t="str">
        <f t="shared" si="242"/>
        <v/>
      </c>
      <c r="CX109" s="12" t="str">
        <f t="shared" si="242"/>
        <v/>
      </c>
      <c r="CY109" s="12" t="str">
        <f t="shared" si="242"/>
        <v/>
      </c>
      <c r="CZ109" s="12" t="str">
        <f t="shared" si="242"/>
        <v/>
      </c>
      <c r="DA109" s="12" t="str">
        <f t="shared" si="242"/>
        <v/>
      </c>
      <c r="DB109" s="12" t="str">
        <f t="shared" si="242"/>
        <v/>
      </c>
      <c r="DC109" s="12" t="str">
        <f t="shared" si="242"/>
        <v/>
      </c>
      <c r="DD109" s="12" t="str">
        <f t="shared" si="242"/>
        <v/>
      </c>
      <c r="DE109" s="12" t="str">
        <f t="shared" si="242"/>
        <v/>
      </c>
      <c r="DF109" s="12" t="str">
        <f t="shared" si="242"/>
        <v/>
      </c>
      <c r="DG109" s="12" t="str">
        <f t="shared" si="243"/>
        <v/>
      </c>
      <c r="DH109" s="12" t="str">
        <f t="shared" si="243"/>
        <v/>
      </c>
      <c r="DI109" s="12" t="str">
        <f t="shared" si="243"/>
        <v/>
      </c>
      <c r="DJ109" s="12" t="str">
        <f t="shared" si="243"/>
        <v/>
      </c>
      <c r="DK109" s="12" t="str">
        <f t="shared" si="243"/>
        <v/>
      </c>
      <c r="DL109" s="12" t="str">
        <f t="shared" si="243"/>
        <v/>
      </c>
      <c r="DM109" s="12" t="str">
        <f t="shared" si="243"/>
        <v/>
      </c>
      <c r="DN109" s="12" t="str">
        <f t="shared" si="243"/>
        <v/>
      </c>
      <c r="DO109" s="12" t="str">
        <f t="shared" si="243"/>
        <v/>
      </c>
      <c r="DP109" s="12" t="str">
        <f t="shared" si="243"/>
        <v/>
      </c>
      <c r="DQ109" s="12" t="str">
        <f t="shared" si="243"/>
        <v/>
      </c>
      <c r="DR109" s="12" t="str">
        <f t="shared" si="243"/>
        <v/>
      </c>
      <c r="DS109" s="12" t="str">
        <f t="shared" si="243"/>
        <v/>
      </c>
      <c r="DT109" s="12" t="str">
        <f t="shared" si="243"/>
        <v/>
      </c>
      <c r="DU109" s="12" t="str">
        <f t="shared" si="243"/>
        <v/>
      </c>
      <c r="DV109" s="12" t="str">
        <f t="shared" si="243"/>
        <v/>
      </c>
      <c r="DW109" s="12" t="str">
        <f t="shared" si="243"/>
        <v/>
      </c>
      <c r="DX109" s="12" t="str">
        <f t="shared" si="243"/>
        <v/>
      </c>
      <c r="DY109" s="12" t="str">
        <f t="shared" si="243"/>
        <v/>
      </c>
      <c r="DZ109" s="12" t="str">
        <f t="shared" si="243"/>
        <v/>
      </c>
      <c r="EA109" s="12" t="str">
        <f t="shared" si="243"/>
        <v/>
      </c>
      <c r="EB109" s="12" t="str">
        <f t="shared" si="243"/>
        <v/>
      </c>
      <c r="EC109" s="12" t="str">
        <f t="shared" si="243"/>
        <v/>
      </c>
      <c r="ED109" s="12" t="str">
        <f t="shared" si="243"/>
        <v/>
      </c>
      <c r="EE109" s="12" t="str">
        <f t="shared" si="243"/>
        <v/>
      </c>
      <c r="EF109" s="12" t="str">
        <f t="shared" si="243"/>
        <v/>
      </c>
      <c r="EG109" s="12" t="str">
        <f t="shared" si="243"/>
        <v/>
      </c>
      <c r="EH109" s="12" t="str">
        <f t="shared" si="243"/>
        <v/>
      </c>
      <c r="EI109" s="12" t="str">
        <f t="shared" si="243"/>
        <v/>
      </c>
      <c r="EJ109" s="12" t="str">
        <f t="shared" si="244"/>
        <v/>
      </c>
      <c r="EK109" s="12" t="str">
        <f t="shared" si="244"/>
        <v/>
      </c>
      <c r="EL109" s="12" t="str">
        <f t="shared" si="244"/>
        <v/>
      </c>
      <c r="EM109" s="12" t="str">
        <f t="shared" si="244"/>
        <v/>
      </c>
      <c r="EN109" s="12" t="str">
        <f t="shared" si="244"/>
        <v/>
      </c>
      <c r="EO109" s="12" t="str">
        <f t="shared" si="244"/>
        <v/>
      </c>
      <c r="EP109" s="12" t="str">
        <f t="shared" si="244"/>
        <v/>
      </c>
      <c r="EQ109" s="12" t="str">
        <f t="shared" si="244"/>
        <v/>
      </c>
      <c r="ER109" s="12" t="str">
        <f t="shared" si="244"/>
        <v/>
      </c>
      <c r="ES109" s="12" t="str">
        <f t="shared" si="244"/>
        <v/>
      </c>
      <c r="ET109" s="12" t="str">
        <f t="shared" si="244"/>
        <v/>
      </c>
      <c r="EU109" s="12" t="str">
        <f t="shared" si="244"/>
        <v/>
      </c>
    </row>
    <row r="110" spans="3:151" ht="18" customHeight="1" x14ac:dyDescent="0.2">
      <c r="C110" s="3"/>
      <c r="D110" s="5"/>
      <c r="E110" s="2"/>
      <c r="F110" s="2"/>
      <c r="G110" s="2"/>
      <c r="I110" s="7"/>
      <c r="J110" s="17"/>
      <c r="K110" s="1"/>
      <c r="L110" s="1"/>
      <c r="M110" s="28" t="s">
        <v>75</v>
      </c>
      <c r="N110" s="27">
        <v>3.472222222222222E-3</v>
      </c>
      <c r="Q110" s="27"/>
      <c r="R110" s="108" t="s">
        <v>2663</v>
      </c>
      <c r="S110" s="24">
        <v>1</v>
      </c>
      <c r="T110" s="73" t="s">
        <v>100</v>
      </c>
      <c r="U110" s="82" t="str">
        <f t="shared" si="230"/>
        <v/>
      </c>
      <c r="V110" s="64" t="str">
        <f t="shared" si="231"/>
        <v/>
      </c>
      <c r="W110" s="63" t="str">
        <f t="shared" si="232"/>
        <v/>
      </c>
      <c r="X110" s="11" t="str">
        <f t="shared" si="233"/>
        <v/>
      </c>
      <c r="Y110" s="42" t="str">
        <f t="shared" si="234"/>
        <v/>
      </c>
      <c r="Z110" s="26" t="str">
        <f t="shared" si="235"/>
        <v/>
      </c>
      <c r="AA110" s="12" t="str">
        <f t="shared" si="235"/>
        <v/>
      </c>
      <c r="AB110" s="12" t="str">
        <f t="shared" si="235"/>
        <v/>
      </c>
      <c r="AC110" s="12" t="str">
        <f t="shared" si="235"/>
        <v/>
      </c>
      <c r="AD110" s="12" t="str">
        <f t="shared" si="235"/>
        <v/>
      </c>
      <c r="AE110" s="12" t="str">
        <f t="shared" si="235"/>
        <v/>
      </c>
      <c r="AF110" s="12" t="str">
        <f t="shared" si="235"/>
        <v/>
      </c>
      <c r="AG110" s="12" t="str">
        <f t="shared" si="235"/>
        <v/>
      </c>
      <c r="AH110" s="12" t="str">
        <f t="shared" si="235"/>
        <v/>
      </c>
      <c r="AI110" s="12" t="str">
        <f t="shared" si="235"/>
        <v/>
      </c>
      <c r="AJ110" s="12" t="str">
        <f t="shared" si="236"/>
        <v/>
      </c>
      <c r="AK110" s="12" t="str">
        <f t="shared" si="236"/>
        <v/>
      </c>
      <c r="AL110" s="12" t="str">
        <f t="shared" si="236"/>
        <v/>
      </c>
      <c r="AM110" s="12" t="str">
        <f t="shared" si="236"/>
        <v/>
      </c>
      <c r="AN110" s="12" t="str">
        <f t="shared" si="236"/>
        <v/>
      </c>
      <c r="AO110" s="12" t="str">
        <f t="shared" si="236"/>
        <v/>
      </c>
      <c r="AP110" s="12" t="str">
        <f t="shared" si="236"/>
        <v/>
      </c>
      <c r="AQ110" s="12" t="str">
        <f t="shared" si="236"/>
        <v/>
      </c>
      <c r="AR110" s="12" t="str">
        <f t="shared" si="236"/>
        <v/>
      </c>
      <c r="AS110" s="12" t="str">
        <f t="shared" si="236"/>
        <v/>
      </c>
      <c r="AT110" s="12" t="str">
        <f t="shared" si="237"/>
        <v/>
      </c>
      <c r="AU110" s="12" t="str">
        <f t="shared" si="237"/>
        <v/>
      </c>
      <c r="AV110" s="12" t="str">
        <f t="shared" si="237"/>
        <v/>
      </c>
      <c r="AW110" s="12" t="str">
        <f t="shared" si="237"/>
        <v/>
      </c>
      <c r="AX110" s="12" t="str">
        <f t="shared" si="237"/>
        <v/>
      </c>
      <c r="AY110" s="12" t="str">
        <f t="shared" si="237"/>
        <v/>
      </c>
      <c r="AZ110" s="12" t="str">
        <f t="shared" si="237"/>
        <v/>
      </c>
      <c r="BA110" s="12" t="str">
        <f t="shared" si="237"/>
        <v/>
      </c>
      <c r="BB110" s="12" t="str">
        <f t="shared" si="237"/>
        <v/>
      </c>
      <c r="BC110" s="12" t="str">
        <f t="shared" si="237"/>
        <v/>
      </c>
      <c r="BD110" s="12" t="str">
        <f t="shared" si="238"/>
        <v/>
      </c>
      <c r="BE110" s="12" t="str">
        <f t="shared" si="238"/>
        <v/>
      </c>
      <c r="BF110" s="12" t="str">
        <f t="shared" si="238"/>
        <v/>
      </c>
      <c r="BG110" s="12" t="str">
        <f t="shared" si="238"/>
        <v/>
      </c>
      <c r="BH110" s="12" t="str">
        <f t="shared" si="238"/>
        <v/>
      </c>
      <c r="BI110" s="12" t="str">
        <f t="shared" si="238"/>
        <v/>
      </c>
      <c r="BJ110" s="12" t="str">
        <f t="shared" si="238"/>
        <v/>
      </c>
      <c r="BK110" s="12" t="str">
        <f t="shared" si="238"/>
        <v/>
      </c>
      <c r="BL110" s="12" t="str">
        <f t="shared" si="238"/>
        <v/>
      </c>
      <c r="BM110" s="12" t="str">
        <f t="shared" si="238"/>
        <v/>
      </c>
      <c r="BN110" s="12" t="str">
        <f t="shared" si="239"/>
        <v/>
      </c>
      <c r="BO110" s="12" t="str">
        <f t="shared" si="239"/>
        <v/>
      </c>
      <c r="BP110" s="12" t="str">
        <f t="shared" si="239"/>
        <v/>
      </c>
      <c r="BQ110" s="12" t="str">
        <f t="shared" si="239"/>
        <v/>
      </c>
      <c r="BR110" s="12" t="str">
        <f t="shared" si="239"/>
        <v/>
      </c>
      <c r="BS110" s="12" t="str">
        <f t="shared" si="239"/>
        <v/>
      </c>
      <c r="BT110" s="12" t="str">
        <f t="shared" si="239"/>
        <v/>
      </c>
      <c r="BU110" s="12" t="str">
        <f t="shared" si="239"/>
        <v/>
      </c>
      <c r="BV110" s="12" t="str">
        <f t="shared" si="239"/>
        <v/>
      </c>
      <c r="BW110" s="12" t="str">
        <f t="shared" si="239"/>
        <v/>
      </c>
      <c r="BX110" s="12" t="str">
        <f t="shared" si="240"/>
        <v/>
      </c>
      <c r="BY110" s="12" t="str">
        <f t="shared" si="240"/>
        <v/>
      </c>
      <c r="BZ110" s="12" t="str">
        <f t="shared" si="240"/>
        <v/>
      </c>
      <c r="CA110" s="12" t="str">
        <f t="shared" si="240"/>
        <v/>
      </c>
      <c r="CB110" s="12" t="str">
        <f t="shared" si="240"/>
        <v/>
      </c>
      <c r="CC110" s="12" t="str">
        <f t="shared" si="240"/>
        <v/>
      </c>
      <c r="CD110" s="12" t="str">
        <f t="shared" si="240"/>
        <v/>
      </c>
      <c r="CE110" s="12" t="str">
        <f t="shared" si="240"/>
        <v/>
      </c>
      <c r="CF110" s="12" t="str">
        <f t="shared" si="240"/>
        <v/>
      </c>
      <c r="CG110" s="12" t="str">
        <f t="shared" si="240"/>
        <v/>
      </c>
      <c r="CH110" s="12" t="str">
        <f t="shared" si="241"/>
        <v/>
      </c>
      <c r="CI110" s="12" t="str">
        <f t="shared" si="241"/>
        <v/>
      </c>
      <c r="CJ110" s="12" t="str">
        <f t="shared" si="241"/>
        <v/>
      </c>
      <c r="CK110" s="12" t="str">
        <f t="shared" si="241"/>
        <v/>
      </c>
      <c r="CL110" s="12" t="str">
        <f t="shared" si="241"/>
        <v/>
      </c>
      <c r="CM110" s="12" t="str">
        <f t="shared" si="241"/>
        <v/>
      </c>
      <c r="CN110" s="12" t="str">
        <f t="shared" si="241"/>
        <v/>
      </c>
      <c r="CO110" s="12" t="str">
        <f t="shared" si="241"/>
        <v/>
      </c>
      <c r="CP110" s="12" t="str">
        <f t="shared" si="241"/>
        <v/>
      </c>
      <c r="CQ110" s="12" t="str">
        <f t="shared" si="241"/>
        <v/>
      </c>
      <c r="CR110" s="12" t="str">
        <f t="shared" si="242"/>
        <v/>
      </c>
      <c r="CS110" s="12" t="str">
        <f t="shared" si="242"/>
        <v/>
      </c>
      <c r="CT110" s="12" t="str">
        <f t="shared" si="242"/>
        <v/>
      </c>
      <c r="CU110" s="12" t="str">
        <f t="shared" si="242"/>
        <v/>
      </c>
      <c r="CV110" s="12" t="str">
        <f t="shared" si="242"/>
        <v/>
      </c>
      <c r="CW110" s="12" t="str">
        <f t="shared" si="242"/>
        <v/>
      </c>
      <c r="CX110" s="12" t="str">
        <f t="shared" si="242"/>
        <v/>
      </c>
      <c r="CY110" s="12" t="str">
        <f t="shared" si="242"/>
        <v/>
      </c>
      <c r="CZ110" s="12" t="str">
        <f t="shared" si="242"/>
        <v/>
      </c>
      <c r="DA110" s="12" t="str">
        <f t="shared" si="242"/>
        <v/>
      </c>
      <c r="DB110" s="12" t="str">
        <f t="shared" si="242"/>
        <v/>
      </c>
      <c r="DC110" s="12" t="str">
        <f t="shared" si="242"/>
        <v/>
      </c>
      <c r="DD110" s="12" t="str">
        <f t="shared" si="242"/>
        <v/>
      </c>
      <c r="DE110" s="12" t="str">
        <f t="shared" si="242"/>
        <v/>
      </c>
      <c r="DF110" s="12" t="str">
        <f t="shared" si="242"/>
        <v/>
      </c>
      <c r="DG110" s="12" t="str">
        <f t="shared" si="243"/>
        <v/>
      </c>
      <c r="DH110" s="12" t="str">
        <f t="shared" si="243"/>
        <v/>
      </c>
      <c r="DI110" s="12" t="str">
        <f t="shared" si="243"/>
        <v/>
      </c>
      <c r="DJ110" s="12" t="str">
        <f t="shared" si="243"/>
        <v/>
      </c>
      <c r="DK110" s="12" t="str">
        <f t="shared" si="243"/>
        <v/>
      </c>
      <c r="DL110" s="12" t="str">
        <f t="shared" si="243"/>
        <v/>
      </c>
      <c r="DM110" s="12" t="str">
        <f t="shared" si="243"/>
        <v/>
      </c>
      <c r="DN110" s="12" t="str">
        <f t="shared" si="243"/>
        <v/>
      </c>
      <c r="DO110" s="12" t="str">
        <f t="shared" si="243"/>
        <v/>
      </c>
      <c r="DP110" s="12" t="str">
        <f t="shared" si="243"/>
        <v/>
      </c>
      <c r="DQ110" s="12" t="str">
        <f t="shared" si="243"/>
        <v/>
      </c>
      <c r="DR110" s="12" t="str">
        <f t="shared" si="243"/>
        <v/>
      </c>
      <c r="DS110" s="12" t="str">
        <f t="shared" si="243"/>
        <v/>
      </c>
      <c r="DT110" s="12" t="str">
        <f t="shared" si="243"/>
        <v/>
      </c>
      <c r="DU110" s="12" t="str">
        <f t="shared" si="243"/>
        <v/>
      </c>
      <c r="DV110" s="12" t="str">
        <f t="shared" si="243"/>
        <v/>
      </c>
      <c r="DW110" s="12" t="str">
        <f t="shared" si="243"/>
        <v/>
      </c>
      <c r="DX110" s="12" t="str">
        <f t="shared" si="243"/>
        <v/>
      </c>
      <c r="DY110" s="12" t="str">
        <f t="shared" si="243"/>
        <v/>
      </c>
      <c r="DZ110" s="12" t="str">
        <f t="shared" si="243"/>
        <v/>
      </c>
      <c r="EA110" s="12" t="str">
        <f t="shared" si="243"/>
        <v/>
      </c>
      <c r="EB110" s="12" t="str">
        <f t="shared" si="243"/>
        <v/>
      </c>
      <c r="EC110" s="12" t="str">
        <f t="shared" si="243"/>
        <v/>
      </c>
      <c r="ED110" s="12" t="str">
        <f t="shared" si="243"/>
        <v/>
      </c>
      <c r="EE110" s="12" t="str">
        <f t="shared" si="243"/>
        <v/>
      </c>
      <c r="EF110" s="12" t="str">
        <f t="shared" si="243"/>
        <v/>
      </c>
      <c r="EG110" s="12" t="str">
        <f t="shared" si="243"/>
        <v/>
      </c>
      <c r="EH110" s="12" t="str">
        <f t="shared" si="243"/>
        <v/>
      </c>
      <c r="EI110" s="12" t="str">
        <f t="shared" si="243"/>
        <v/>
      </c>
      <c r="EJ110" s="12" t="str">
        <f t="shared" si="244"/>
        <v/>
      </c>
      <c r="EK110" s="12" t="str">
        <f t="shared" si="244"/>
        <v/>
      </c>
      <c r="EL110" s="12" t="str">
        <f t="shared" si="244"/>
        <v/>
      </c>
      <c r="EM110" s="12" t="str">
        <f t="shared" si="244"/>
        <v/>
      </c>
      <c r="EN110" s="12" t="str">
        <f t="shared" si="244"/>
        <v/>
      </c>
      <c r="EO110" s="12" t="str">
        <f t="shared" si="244"/>
        <v/>
      </c>
      <c r="EP110" s="12" t="str">
        <f t="shared" si="244"/>
        <v/>
      </c>
      <c r="EQ110" s="12" t="str">
        <f t="shared" si="244"/>
        <v/>
      </c>
      <c r="ER110" s="12" t="str">
        <f t="shared" si="244"/>
        <v/>
      </c>
      <c r="ES110" s="12" t="str">
        <f t="shared" si="244"/>
        <v/>
      </c>
      <c r="ET110" s="12" t="str">
        <f t="shared" si="244"/>
        <v/>
      </c>
      <c r="EU110" s="12" t="str">
        <f t="shared" si="244"/>
        <v/>
      </c>
    </row>
    <row r="111" spans="3:151" ht="18" customHeight="1" x14ac:dyDescent="0.2">
      <c r="C111" s="3"/>
      <c r="D111" s="5"/>
      <c r="E111" s="2"/>
      <c r="F111" s="2"/>
      <c r="G111" s="2"/>
      <c r="I111" s="7"/>
      <c r="J111" s="17"/>
      <c r="K111" s="1"/>
      <c r="L111" s="1"/>
      <c r="M111" s="28" t="s">
        <v>76</v>
      </c>
      <c r="N111" s="27">
        <v>6.9444444444444447E-4</v>
      </c>
      <c r="Q111" s="27"/>
      <c r="R111" s="108" t="str">
        <f t="shared" si="229"/>
        <v>U20W Pole Vault</v>
      </c>
      <c r="S111" s="24">
        <v>1</v>
      </c>
      <c r="T111" s="193" t="s">
        <v>84</v>
      </c>
      <c r="U111" s="82">
        <f t="shared" si="230"/>
        <v>1.7361111111111112E-2</v>
      </c>
      <c r="V111" s="64">
        <f t="shared" si="231"/>
        <v>0.60416666666666663</v>
      </c>
      <c r="W111" s="63">
        <f t="shared" si="232"/>
        <v>0.64583333333333326</v>
      </c>
      <c r="X111" s="11">
        <f t="shared" si="233"/>
        <v>0</v>
      </c>
      <c r="Y111" s="42">
        <f t="shared" si="234"/>
        <v>2</v>
      </c>
      <c r="Z111" s="26" t="str">
        <f t="shared" si="235"/>
        <v/>
      </c>
      <c r="AA111" s="12" t="str">
        <f t="shared" si="235"/>
        <v/>
      </c>
      <c r="AB111" s="12" t="str">
        <f t="shared" si="235"/>
        <v/>
      </c>
      <c r="AC111" s="12" t="str">
        <f t="shared" si="235"/>
        <v/>
      </c>
      <c r="AD111" s="12" t="str">
        <f t="shared" si="235"/>
        <v/>
      </c>
      <c r="AE111" s="12" t="str">
        <f t="shared" si="235"/>
        <v/>
      </c>
      <c r="AF111" s="12" t="str">
        <f t="shared" si="235"/>
        <v/>
      </c>
      <c r="AG111" s="12" t="str">
        <f t="shared" si="235"/>
        <v/>
      </c>
      <c r="AH111" s="12" t="str">
        <f t="shared" si="235"/>
        <v/>
      </c>
      <c r="AI111" s="12" t="str">
        <f t="shared" si="235"/>
        <v/>
      </c>
      <c r="AJ111" s="12" t="str">
        <f t="shared" si="236"/>
        <v/>
      </c>
      <c r="AK111" s="12" t="str">
        <f t="shared" si="236"/>
        <v/>
      </c>
      <c r="AL111" s="12" t="str">
        <f t="shared" si="236"/>
        <v/>
      </c>
      <c r="AM111" s="12" t="str">
        <f t="shared" si="236"/>
        <v/>
      </c>
      <c r="AN111" s="12" t="str">
        <f t="shared" si="236"/>
        <v/>
      </c>
      <c r="AO111" s="12" t="str">
        <f t="shared" si="236"/>
        <v/>
      </c>
      <c r="AP111" s="12" t="str">
        <f t="shared" si="236"/>
        <v/>
      </c>
      <c r="AQ111" s="12" t="str">
        <f t="shared" si="236"/>
        <v/>
      </c>
      <c r="AR111" s="12" t="str">
        <f t="shared" si="236"/>
        <v/>
      </c>
      <c r="AS111" s="12" t="str">
        <f t="shared" si="236"/>
        <v/>
      </c>
      <c r="AT111" s="12" t="str">
        <f t="shared" si="237"/>
        <v/>
      </c>
      <c r="AU111" s="12" t="str">
        <f t="shared" si="237"/>
        <v/>
      </c>
      <c r="AV111" s="12" t="str">
        <f t="shared" si="237"/>
        <v/>
      </c>
      <c r="AW111" s="12" t="str">
        <f t="shared" si="237"/>
        <v/>
      </c>
      <c r="AX111" s="12" t="str">
        <f t="shared" si="237"/>
        <v/>
      </c>
      <c r="AY111" s="12" t="str">
        <f t="shared" si="237"/>
        <v/>
      </c>
      <c r="AZ111" s="12" t="str">
        <f t="shared" si="237"/>
        <v/>
      </c>
      <c r="BA111" s="12" t="str">
        <f t="shared" si="237"/>
        <v/>
      </c>
      <c r="BB111" s="12" t="str">
        <f t="shared" si="237"/>
        <v/>
      </c>
      <c r="BC111" s="12" t="str">
        <f t="shared" si="237"/>
        <v/>
      </c>
      <c r="BD111" s="12" t="str">
        <f t="shared" si="238"/>
        <v/>
      </c>
      <c r="BE111" s="12" t="str">
        <f t="shared" si="238"/>
        <v/>
      </c>
      <c r="BF111" s="12" t="str">
        <f t="shared" si="238"/>
        <v/>
      </c>
      <c r="BG111" s="12" t="str">
        <f t="shared" si="238"/>
        <v/>
      </c>
      <c r="BH111" s="12" t="str">
        <f t="shared" si="238"/>
        <v/>
      </c>
      <c r="BI111" s="12" t="str">
        <f t="shared" si="238"/>
        <v/>
      </c>
      <c r="BJ111" s="12" t="str">
        <f t="shared" si="238"/>
        <v/>
      </c>
      <c r="BK111" s="12" t="str">
        <f t="shared" si="238"/>
        <v/>
      </c>
      <c r="BL111" s="12" t="str">
        <f t="shared" si="238"/>
        <v/>
      </c>
      <c r="BM111" s="12" t="str">
        <f t="shared" si="238"/>
        <v/>
      </c>
      <c r="BN111" s="12">
        <f t="shared" si="239"/>
        <v>1</v>
      </c>
      <c r="BO111" s="12">
        <f t="shared" si="239"/>
        <v>1</v>
      </c>
      <c r="BP111" s="12">
        <f t="shared" si="239"/>
        <v>1</v>
      </c>
      <c r="BQ111" s="12">
        <f t="shared" si="239"/>
        <v>1</v>
      </c>
      <c r="BR111" s="12">
        <f t="shared" si="239"/>
        <v>1</v>
      </c>
      <c r="BS111" s="12">
        <f t="shared" si="239"/>
        <v>1</v>
      </c>
      <c r="BT111" s="12">
        <f t="shared" si="239"/>
        <v>1</v>
      </c>
      <c r="BU111" s="12">
        <f t="shared" si="239"/>
        <v>1</v>
      </c>
      <c r="BV111" s="12">
        <f t="shared" si="239"/>
        <v>1</v>
      </c>
      <c r="BW111" s="12">
        <f t="shared" si="239"/>
        <v>1</v>
      </c>
      <c r="BX111" s="12">
        <f t="shared" si="240"/>
        <v>1</v>
      </c>
      <c r="BY111" s="12">
        <f t="shared" si="240"/>
        <v>1</v>
      </c>
      <c r="BZ111" s="12" t="str">
        <f t="shared" si="240"/>
        <v/>
      </c>
      <c r="CA111" s="12" t="str">
        <f t="shared" si="240"/>
        <v/>
      </c>
      <c r="CB111" s="12" t="str">
        <f t="shared" si="240"/>
        <v/>
      </c>
      <c r="CC111" s="12" t="str">
        <f t="shared" si="240"/>
        <v/>
      </c>
      <c r="CD111" s="12" t="str">
        <f t="shared" si="240"/>
        <v/>
      </c>
      <c r="CE111" s="12" t="str">
        <f t="shared" si="240"/>
        <v/>
      </c>
      <c r="CF111" s="12" t="str">
        <f t="shared" si="240"/>
        <v/>
      </c>
      <c r="CG111" s="12" t="str">
        <f t="shared" si="240"/>
        <v/>
      </c>
      <c r="CH111" s="12" t="str">
        <f t="shared" si="241"/>
        <v/>
      </c>
      <c r="CI111" s="12" t="str">
        <f t="shared" si="241"/>
        <v/>
      </c>
      <c r="CJ111" s="12" t="str">
        <f t="shared" si="241"/>
        <v/>
      </c>
      <c r="CK111" s="12" t="str">
        <f t="shared" si="241"/>
        <v/>
      </c>
      <c r="CL111" s="12" t="str">
        <f t="shared" si="241"/>
        <v/>
      </c>
      <c r="CM111" s="12" t="str">
        <f t="shared" si="241"/>
        <v/>
      </c>
      <c r="CN111" s="12" t="str">
        <f t="shared" si="241"/>
        <v/>
      </c>
      <c r="CO111" s="12" t="str">
        <f t="shared" si="241"/>
        <v/>
      </c>
      <c r="CP111" s="12" t="str">
        <f t="shared" si="241"/>
        <v/>
      </c>
      <c r="CQ111" s="12" t="str">
        <f t="shared" si="241"/>
        <v/>
      </c>
      <c r="CR111" s="12" t="str">
        <f t="shared" si="242"/>
        <v/>
      </c>
      <c r="CS111" s="12" t="str">
        <f t="shared" si="242"/>
        <v/>
      </c>
      <c r="CT111" s="12" t="str">
        <f t="shared" si="242"/>
        <v/>
      </c>
      <c r="CU111" s="12" t="str">
        <f t="shared" si="242"/>
        <v/>
      </c>
      <c r="CV111" s="12" t="str">
        <f t="shared" si="242"/>
        <v/>
      </c>
      <c r="CW111" s="12" t="str">
        <f t="shared" si="242"/>
        <v/>
      </c>
      <c r="CX111" s="12" t="str">
        <f t="shared" si="242"/>
        <v/>
      </c>
      <c r="CY111" s="12" t="str">
        <f t="shared" si="242"/>
        <v/>
      </c>
      <c r="CZ111" s="12" t="str">
        <f t="shared" si="242"/>
        <v/>
      </c>
      <c r="DA111" s="12" t="str">
        <f t="shared" si="242"/>
        <v/>
      </c>
      <c r="DB111" s="12" t="str">
        <f t="shared" si="242"/>
        <v/>
      </c>
      <c r="DC111" s="12" t="str">
        <f t="shared" si="242"/>
        <v/>
      </c>
      <c r="DD111" s="12" t="str">
        <f t="shared" si="242"/>
        <v/>
      </c>
      <c r="DE111" s="12" t="str">
        <f t="shared" si="242"/>
        <v/>
      </c>
      <c r="DF111" s="12" t="str">
        <f t="shared" si="242"/>
        <v/>
      </c>
      <c r="DG111" s="12" t="str">
        <f t="shared" si="243"/>
        <v/>
      </c>
      <c r="DH111" s="12" t="str">
        <f t="shared" si="243"/>
        <v/>
      </c>
      <c r="DI111" s="12" t="str">
        <f t="shared" si="243"/>
        <v/>
      </c>
      <c r="DJ111" s="12" t="str">
        <f t="shared" si="243"/>
        <v/>
      </c>
      <c r="DK111" s="12" t="str">
        <f t="shared" si="243"/>
        <v/>
      </c>
      <c r="DL111" s="12" t="str">
        <f t="shared" si="243"/>
        <v/>
      </c>
      <c r="DM111" s="12" t="str">
        <f t="shared" si="243"/>
        <v/>
      </c>
      <c r="DN111" s="12" t="str">
        <f t="shared" si="243"/>
        <v/>
      </c>
      <c r="DO111" s="12" t="str">
        <f t="shared" si="243"/>
        <v/>
      </c>
      <c r="DP111" s="12" t="str">
        <f t="shared" si="243"/>
        <v/>
      </c>
      <c r="DQ111" s="12" t="str">
        <f t="shared" si="243"/>
        <v/>
      </c>
      <c r="DR111" s="12" t="str">
        <f t="shared" si="243"/>
        <v/>
      </c>
      <c r="DS111" s="12" t="str">
        <f t="shared" si="243"/>
        <v/>
      </c>
      <c r="DT111" s="12" t="str">
        <f t="shared" si="243"/>
        <v/>
      </c>
      <c r="DU111" s="12" t="str">
        <f t="shared" si="243"/>
        <v/>
      </c>
      <c r="DV111" s="12" t="str">
        <f t="shared" si="243"/>
        <v/>
      </c>
      <c r="DW111" s="12" t="str">
        <f t="shared" si="243"/>
        <v/>
      </c>
      <c r="DX111" s="12" t="str">
        <f t="shared" si="243"/>
        <v/>
      </c>
      <c r="DY111" s="12" t="str">
        <f t="shared" si="243"/>
        <v/>
      </c>
      <c r="DZ111" s="12" t="str">
        <f t="shared" si="243"/>
        <v/>
      </c>
      <c r="EA111" s="12" t="str">
        <f t="shared" si="243"/>
        <v/>
      </c>
      <c r="EB111" s="12" t="str">
        <f t="shared" si="243"/>
        <v/>
      </c>
      <c r="EC111" s="12" t="str">
        <f t="shared" si="243"/>
        <v/>
      </c>
      <c r="ED111" s="12" t="str">
        <f t="shared" si="243"/>
        <v/>
      </c>
      <c r="EE111" s="12" t="str">
        <f t="shared" si="243"/>
        <v/>
      </c>
      <c r="EF111" s="12" t="str">
        <f t="shared" si="243"/>
        <v/>
      </c>
      <c r="EG111" s="12" t="str">
        <f t="shared" si="243"/>
        <v/>
      </c>
      <c r="EH111" s="12" t="str">
        <f t="shared" si="243"/>
        <v/>
      </c>
      <c r="EI111" s="12" t="str">
        <f t="shared" si="243"/>
        <v/>
      </c>
      <c r="EJ111" s="12" t="str">
        <f t="shared" si="244"/>
        <v/>
      </c>
      <c r="EK111" s="12" t="str">
        <f t="shared" si="244"/>
        <v/>
      </c>
      <c r="EL111" s="12" t="str">
        <f t="shared" si="244"/>
        <v/>
      </c>
      <c r="EM111" s="12" t="str">
        <f t="shared" si="244"/>
        <v/>
      </c>
      <c r="EN111" s="12" t="str">
        <f t="shared" si="244"/>
        <v/>
      </c>
      <c r="EO111" s="12" t="str">
        <f t="shared" si="244"/>
        <v/>
      </c>
      <c r="EP111" s="12" t="str">
        <f t="shared" si="244"/>
        <v/>
      </c>
      <c r="EQ111" s="12" t="str">
        <f t="shared" si="244"/>
        <v/>
      </c>
      <c r="ER111" s="12" t="str">
        <f t="shared" si="244"/>
        <v/>
      </c>
      <c r="ES111" s="12" t="str">
        <f t="shared" si="244"/>
        <v/>
      </c>
      <c r="ET111" s="12" t="str">
        <f t="shared" si="244"/>
        <v/>
      </c>
      <c r="EU111" s="12" t="str">
        <f t="shared" si="244"/>
        <v/>
      </c>
    </row>
    <row r="112" spans="3:151" ht="18" customHeight="1" x14ac:dyDescent="0.2">
      <c r="C112" s="3"/>
      <c r="D112" s="5"/>
      <c r="E112" s="2"/>
      <c r="F112" s="2"/>
      <c r="G112" s="2"/>
      <c r="Q112" s="27"/>
      <c r="R112" s="109" t="str">
        <f t="shared" si="229"/>
        <v>U20W Triple Jump</v>
      </c>
      <c r="S112" s="25">
        <v>1</v>
      </c>
      <c r="T112" s="95" t="s">
        <v>86</v>
      </c>
      <c r="U112" s="83">
        <f t="shared" si="230"/>
        <v>1.7361111111111112E-2</v>
      </c>
      <c r="V112" s="66">
        <f t="shared" si="231"/>
        <v>0.58333333333333337</v>
      </c>
      <c r="W112" s="65">
        <f t="shared" si="232"/>
        <v>0.64583333333333326</v>
      </c>
      <c r="X112" s="46">
        <f t="shared" si="233"/>
        <v>1</v>
      </c>
      <c r="Y112" s="44">
        <f t="shared" si="234"/>
        <v>2</v>
      </c>
      <c r="Z112" s="50" t="str">
        <f t="shared" si="235"/>
        <v/>
      </c>
      <c r="AA112" s="43" t="str">
        <f t="shared" si="235"/>
        <v/>
      </c>
      <c r="AB112" s="43" t="str">
        <f t="shared" si="235"/>
        <v/>
      </c>
      <c r="AC112" s="43" t="str">
        <f t="shared" si="235"/>
        <v/>
      </c>
      <c r="AD112" s="43" t="str">
        <f t="shared" si="235"/>
        <v/>
      </c>
      <c r="AE112" s="43" t="str">
        <f t="shared" si="235"/>
        <v/>
      </c>
      <c r="AF112" s="43" t="str">
        <f t="shared" si="235"/>
        <v/>
      </c>
      <c r="AG112" s="43" t="str">
        <f t="shared" si="235"/>
        <v/>
      </c>
      <c r="AH112" s="43" t="str">
        <f t="shared" si="235"/>
        <v/>
      </c>
      <c r="AI112" s="43" t="str">
        <f t="shared" si="235"/>
        <v/>
      </c>
      <c r="AJ112" s="43" t="str">
        <f t="shared" si="236"/>
        <v/>
      </c>
      <c r="AK112" s="43" t="str">
        <f t="shared" si="236"/>
        <v/>
      </c>
      <c r="AL112" s="43" t="str">
        <f t="shared" si="236"/>
        <v/>
      </c>
      <c r="AM112" s="43" t="str">
        <f t="shared" si="236"/>
        <v/>
      </c>
      <c r="AN112" s="43" t="str">
        <f t="shared" si="236"/>
        <v/>
      </c>
      <c r="AO112" s="43" t="str">
        <f t="shared" si="236"/>
        <v/>
      </c>
      <c r="AP112" s="43" t="str">
        <f t="shared" si="236"/>
        <v/>
      </c>
      <c r="AQ112" s="43" t="str">
        <f t="shared" si="236"/>
        <v/>
      </c>
      <c r="AR112" s="43" t="str">
        <f t="shared" si="236"/>
        <v/>
      </c>
      <c r="AS112" s="43" t="str">
        <f t="shared" si="236"/>
        <v/>
      </c>
      <c r="AT112" s="43" t="str">
        <f t="shared" si="237"/>
        <v/>
      </c>
      <c r="AU112" s="43" t="str">
        <f t="shared" si="237"/>
        <v/>
      </c>
      <c r="AV112" s="43" t="str">
        <f t="shared" si="237"/>
        <v/>
      </c>
      <c r="AW112" s="43" t="str">
        <f t="shared" si="237"/>
        <v/>
      </c>
      <c r="AX112" s="43" t="str">
        <f t="shared" si="237"/>
        <v/>
      </c>
      <c r="AY112" s="43" t="str">
        <f t="shared" si="237"/>
        <v/>
      </c>
      <c r="AZ112" s="43" t="str">
        <f t="shared" si="237"/>
        <v/>
      </c>
      <c r="BA112" s="43" t="str">
        <f t="shared" si="237"/>
        <v/>
      </c>
      <c r="BB112" s="43" t="str">
        <f t="shared" si="237"/>
        <v/>
      </c>
      <c r="BC112" s="43" t="str">
        <f t="shared" si="237"/>
        <v/>
      </c>
      <c r="BD112" s="43" t="str">
        <f t="shared" si="238"/>
        <v/>
      </c>
      <c r="BE112" s="43" t="str">
        <f t="shared" si="238"/>
        <v/>
      </c>
      <c r="BF112" s="43" t="str">
        <f t="shared" si="238"/>
        <v/>
      </c>
      <c r="BG112" s="43">
        <f t="shared" si="238"/>
        <v>1</v>
      </c>
      <c r="BH112" s="43">
        <f t="shared" si="238"/>
        <v>1</v>
      </c>
      <c r="BI112" s="43">
        <f t="shared" si="238"/>
        <v>1</v>
      </c>
      <c r="BJ112" s="43">
        <f t="shared" si="238"/>
        <v>1</v>
      </c>
      <c r="BK112" s="43">
        <f t="shared" si="238"/>
        <v>1</v>
      </c>
      <c r="BL112" s="43">
        <f t="shared" si="238"/>
        <v>1</v>
      </c>
      <c r="BM112" s="43">
        <f t="shared" si="238"/>
        <v>1</v>
      </c>
      <c r="BN112" s="43">
        <f t="shared" si="239"/>
        <v>1</v>
      </c>
      <c r="BO112" s="43">
        <f t="shared" si="239"/>
        <v>1</v>
      </c>
      <c r="BP112" s="43">
        <f t="shared" si="239"/>
        <v>1</v>
      </c>
      <c r="BQ112" s="43">
        <f t="shared" si="239"/>
        <v>1</v>
      </c>
      <c r="BR112" s="43">
        <f t="shared" si="239"/>
        <v>1</v>
      </c>
      <c r="BS112" s="43">
        <f t="shared" si="239"/>
        <v>1</v>
      </c>
      <c r="BT112" s="43">
        <f t="shared" si="239"/>
        <v>1</v>
      </c>
      <c r="BU112" s="43">
        <f t="shared" si="239"/>
        <v>1</v>
      </c>
      <c r="BV112" s="43">
        <f t="shared" si="239"/>
        <v>1</v>
      </c>
      <c r="BW112" s="43">
        <f t="shared" si="239"/>
        <v>1</v>
      </c>
      <c r="BX112" s="43">
        <f t="shared" si="240"/>
        <v>1</v>
      </c>
      <c r="BY112" s="43">
        <f t="shared" si="240"/>
        <v>1</v>
      </c>
      <c r="BZ112" s="43" t="str">
        <f t="shared" si="240"/>
        <v/>
      </c>
      <c r="CA112" s="43" t="str">
        <f t="shared" si="240"/>
        <v/>
      </c>
      <c r="CB112" s="43" t="str">
        <f t="shared" si="240"/>
        <v/>
      </c>
      <c r="CC112" s="43" t="str">
        <f t="shared" si="240"/>
        <v/>
      </c>
      <c r="CD112" s="43" t="str">
        <f t="shared" si="240"/>
        <v/>
      </c>
      <c r="CE112" s="43" t="str">
        <f t="shared" si="240"/>
        <v/>
      </c>
      <c r="CF112" s="43" t="str">
        <f t="shared" si="240"/>
        <v/>
      </c>
      <c r="CG112" s="43" t="str">
        <f t="shared" si="240"/>
        <v/>
      </c>
      <c r="CH112" s="43" t="str">
        <f t="shared" si="241"/>
        <v/>
      </c>
      <c r="CI112" s="43" t="str">
        <f t="shared" si="241"/>
        <v/>
      </c>
      <c r="CJ112" s="43" t="str">
        <f t="shared" si="241"/>
        <v/>
      </c>
      <c r="CK112" s="43" t="str">
        <f t="shared" si="241"/>
        <v/>
      </c>
      <c r="CL112" s="43" t="str">
        <f t="shared" si="241"/>
        <v/>
      </c>
      <c r="CM112" s="43" t="str">
        <f t="shared" si="241"/>
        <v/>
      </c>
      <c r="CN112" s="43" t="str">
        <f t="shared" si="241"/>
        <v/>
      </c>
      <c r="CO112" s="43" t="str">
        <f t="shared" si="241"/>
        <v/>
      </c>
      <c r="CP112" s="43" t="str">
        <f t="shared" si="241"/>
        <v/>
      </c>
      <c r="CQ112" s="43" t="str">
        <f t="shared" si="241"/>
        <v/>
      </c>
      <c r="CR112" s="43" t="str">
        <f t="shared" si="242"/>
        <v/>
      </c>
      <c r="CS112" s="43" t="str">
        <f t="shared" si="242"/>
        <v/>
      </c>
      <c r="CT112" s="43" t="str">
        <f t="shared" si="242"/>
        <v/>
      </c>
      <c r="CU112" s="43" t="str">
        <f t="shared" si="242"/>
        <v/>
      </c>
      <c r="CV112" s="43" t="str">
        <f t="shared" si="242"/>
        <v/>
      </c>
      <c r="CW112" s="43" t="str">
        <f t="shared" si="242"/>
        <v/>
      </c>
      <c r="CX112" s="43" t="str">
        <f t="shared" si="242"/>
        <v/>
      </c>
      <c r="CY112" s="43" t="str">
        <f t="shared" si="242"/>
        <v/>
      </c>
      <c r="CZ112" s="43" t="str">
        <f t="shared" si="242"/>
        <v/>
      </c>
      <c r="DA112" s="43" t="str">
        <f t="shared" si="242"/>
        <v/>
      </c>
      <c r="DB112" s="43" t="str">
        <f t="shared" si="242"/>
        <v/>
      </c>
      <c r="DC112" s="43" t="str">
        <f t="shared" si="242"/>
        <v/>
      </c>
      <c r="DD112" s="43" t="str">
        <f t="shared" si="242"/>
        <v/>
      </c>
      <c r="DE112" s="43" t="str">
        <f t="shared" si="242"/>
        <v/>
      </c>
      <c r="DF112" s="43" t="str">
        <f t="shared" si="242"/>
        <v/>
      </c>
      <c r="DG112" s="43" t="str">
        <f t="shared" si="243"/>
        <v/>
      </c>
      <c r="DH112" s="43" t="str">
        <f t="shared" si="243"/>
        <v/>
      </c>
      <c r="DI112" s="43" t="str">
        <f t="shared" si="243"/>
        <v/>
      </c>
      <c r="DJ112" s="43" t="str">
        <f t="shared" si="243"/>
        <v/>
      </c>
      <c r="DK112" s="43" t="str">
        <f t="shared" si="243"/>
        <v/>
      </c>
      <c r="DL112" s="43" t="str">
        <f t="shared" si="243"/>
        <v/>
      </c>
      <c r="DM112" s="43" t="str">
        <f t="shared" si="243"/>
        <v/>
      </c>
      <c r="DN112" s="43" t="str">
        <f t="shared" si="243"/>
        <v/>
      </c>
      <c r="DO112" s="43" t="str">
        <f t="shared" si="243"/>
        <v/>
      </c>
      <c r="DP112" s="43" t="str">
        <f t="shared" si="243"/>
        <v/>
      </c>
      <c r="DQ112" s="43" t="str">
        <f t="shared" si="243"/>
        <v/>
      </c>
      <c r="DR112" s="43" t="str">
        <f t="shared" si="243"/>
        <v/>
      </c>
      <c r="DS112" s="43" t="str">
        <f t="shared" si="243"/>
        <v/>
      </c>
      <c r="DT112" s="43" t="str">
        <f t="shared" si="243"/>
        <v/>
      </c>
      <c r="DU112" s="43" t="str">
        <f t="shared" si="243"/>
        <v/>
      </c>
      <c r="DV112" s="43" t="str">
        <f t="shared" si="243"/>
        <v/>
      </c>
      <c r="DW112" s="43" t="str">
        <f t="shared" si="243"/>
        <v/>
      </c>
      <c r="DX112" s="43" t="str">
        <f t="shared" si="243"/>
        <v/>
      </c>
      <c r="DY112" s="43" t="str">
        <f t="shared" si="243"/>
        <v/>
      </c>
      <c r="DZ112" s="43" t="str">
        <f t="shared" si="243"/>
        <v/>
      </c>
      <c r="EA112" s="43" t="str">
        <f t="shared" si="243"/>
        <v/>
      </c>
      <c r="EB112" s="43" t="str">
        <f t="shared" si="243"/>
        <v/>
      </c>
      <c r="EC112" s="43" t="str">
        <f t="shared" si="243"/>
        <v/>
      </c>
      <c r="ED112" s="43" t="str">
        <f t="shared" si="243"/>
        <v/>
      </c>
      <c r="EE112" s="43" t="str">
        <f t="shared" si="243"/>
        <v/>
      </c>
      <c r="EF112" s="43" t="str">
        <f t="shared" si="243"/>
        <v/>
      </c>
      <c r="EG112" s="43" t="str">
        <f t="shared" si="243"/>
        <v/>
      </c>
      <c r="EH112" s="43" t="str">
        <f t="shared" si="243"/>
        <v/>
      </c>
      <c r="EI112" s="43" t="str">
        <f t="shared" si="243"/>
        <v/>
      </c>
      <c r="EJ112" s="43" t="str">
        <f t="shared" si="244"/>
        <v/>
      </c>
      <c r="EK112" s="43" t="str">
        <f t="shared" si="244"/>
        <v/>
      </c>
      <c r="EL112" s="43" t="str">
        <f t="shared" si="244"/>
        <v/>
      </c>
      <c r="EM112" s="43" t="str">
        <f t="shared" si="244"/>
        <v/>
      </c>
      <c r="EN112" s="43" t="str">
        <f t="shared" si="244"/>
        <v/>
      </c>
      <c r="EO112" s="43" t="str">
        <f t="shared" si="244"/>
        <v/>
      </c>
      <c r="EP112" s="43" t="str">
        <f t="shared" si="244"/>
        <v/>
      </c>
      <c r="EQ112" s="43" t="str">
        <f t="shared" si="244"/>
        <v/>
      </c>
      <c r="ER112" s="43" t="str">
        <f t="shared" si="244"/>
        <v/>
      </c>
      <c r="ES112" s="43" t="str">
        <f t="shared" si="244"/>
        <v/>
      </c>
      <c r="ET112" s="43" t="str">
        <f t="shared" si="244"/>
        <v/>
      </c>
      <c r="EU112" s="43" t="str">
        <f t="shared" si="244"/>
        <v/>
      </c>
    </row>
    <row r="113" spans="1:151" ht="36" customHeight="1" x14ac:dyDescent="0.2">
      <c r="A113" s="115" t="str">
        <f>CONCATENATE(J113," ",H113," ",I113)</f>
        <v>Age 
Groups Event Round</v>
      </c>
      <c r="B113" s="203" t="s">
        <v>122</v>
      </c>
      <c r="C113" s="203" t="s">
        <v>117</v>
      </c>
      <c r="D113" s="204" t="s">
        <v>118</v>
      </c>
      <c r="E113" s="205" t="s">
        <v>119</v>
      </c>
      <c r="F113" s="206" t="s">
        <v>120</v>
      </c>
      <c r="G113" s="207" t="s">
        <v>121</v>
      </c>
      <c r="H113" s="208" t="s">
        <v>20</v>
      </c>
      <c r="I113" s="209" t="s">
        <v>60</v>
      </c>
      <c r="J113" s="203" t="s">
        <v>104</v>
      </c>
      <c r="K113" s="210" t="s">
        <v>125</v>
      </c>
      <c r="L113" s="211" t="s">
        <v>19</v>
      </c>
      <c r="M113" s="212" t="s">
        <v>112</v>
      </c>
      <c r="N113" s="212" t="s">
        <v>87</v>
      </c>
      <c r="O113" s="212" t="s">
        <v>88</v>
      </c>
      <c r="P113" s="212" t="s">
        <v>89</v>
      </c>
      <c r="Q113" s="212" t="s">
        <v>129</v>
      </c>
      <c r="R113" s="119" t="s">
        <v>77</v>
      </c>
      <c r="S113" s="120"/>
      <c r="T113" s="697" t="s">
        <v>78</v>
      </c>
      <c r="U113" s="698"/>
      <c r="V113" s="698"/>
      <c r="W113" s="698"/>
      <c r="X113" s="698"/>
      <c r="Y113" s="699"/>
      <c r="Z113" s="86">
        <f>SMALL(O114:O123,1)</f>
        <v>0.46875</v>
      </c>
      <c r="AA113" s="87">
        <f t="shared" ref="AA113:BF113" si="245">SUM(Z113+$N$110)</f>
        <v>0.47222222222222221</v>
      </c>
      <c r="AB113" s="87">
        <f t="shared" si="245"/>
        <v>0.47569444444444442</v>
      </c>
      <c r="AC113" s="87">
        <f t="shared" si="245"/>
        <v>0.47916666666666663</v>
      </c>
      <c r="AD113" s="87">
        <f t="shared" si="245"/>
        <v>0.48263888888888884</v>
      </c>
      <c r="AE113" s="87">
        <f t="shared" si="245"/>
        <v>0.48611111111111105</v>
      </c>
      <c r="AF113" s="87">
        <f t="shared" si="245"/>
        <v>0.48958333333333326</v>
      </c>
      <c r="AG113" s="87">
        <f t="shared" si="245"/>
        <v>0.49305555555555547</v>
      </c>
      <c r="AH113" s="87">
        <f t="shared" si="245"/>
        <v>0.49652777777777768</v>
      </c>
      <c r="AI113" s="87">
        <f t="shared" si="245"/>
        <v>0.49999999999999989</v>
      </c>
      <c r="AJ113" s="87">
        <f t="shared" si="245"/>
        <v>0.5034722222222221</v>
      </c>
      <c r="AK113" s="87">
        <f t="shared" si="245"/>
        <v>0.50694444444444431</v>
      </c>
      <c r="AL113" s="87">
        <f t="shared" si="245"/>
        <v>0.51041666666666652</v>
      </c>
      <c r="AM113" s="87">
        <f t="shared" si="245"/>
        <v>0.51388888888888873</v>
      </c>
      <c r="AN113" s="87">
        <f t="shared" si="245"/>
        <v>0.51736111111111094</v>
      </c>
      <c r="AO113" s="87">
        <f t="shared" si="245"/>
        <v>0.52083333333333315</v>
      </c>
      <c r="AP113" s="87">
        <f t="shared" si="245"/>
        <v>0.52430555555555536</v>
      </c>
      <c r="AQ113" s="87">
        <f t="shared" si="245"/>
        <v>0.52777777777777757</v>
      </c>
      <c r="AR113" s="87">
        <f t="shared" si="245"/>
        <v>0.53124999999999978</v>
      </c>
      <c r="AS113" s="87">
        <f t="shared" si="245"/>
        <v>0.53472222222222199</v>
      </c>
      <c r="AT113" s="87">
        <f t="shared" si="245"/>
        <v>0.5381944444444442</v>
      </c>
      <c r="AU113" s="87">
        <f t="shared" si="245"/>
        <v>0.54166666666666641</v>
      </c>
      <c r="AV113" s="87">
        <f t="shared" si="245"/>
        <v>0.54513888888888862</v>
      </c>
      <c r="AW113" s="87">
        <f t="shared" si="245"/>
        <v>0.54861111111111083</v>
      </c>
      <c r="AX113" s="87">
        <f t="shared" si="245"/>
        <v>0.55208333333333304</v>
      </c>
      <c r="AY113" s="87">
        <f t="shared" si="245"/>
        <v>0.55555555555555525</v>
      </c>
      <c r="AZ113" s="87">
        <f t="shared" si="245"/>
        <v>0.55902777777777746</v>
      </c>
      <c r="BA113" s="87">
        <f t="shared" si="245"/>
        <v>0.56249999999999967</v>
      </c>
      <c r="BB113" s="87">
        <f t="shared" si="245"/>
        <v>0.56597222222222188</v>
      </c>
      <c r="BC113" s="87">
        <f t="shared" si="245"/>
        <v>0.56944444444444409</v>
      </c>
      <c r="BD113" s="87">
        <f t="shared" si="245"/>
        <v>0.5729166666666663</v>
      </c>
      <c r="BE113" s="87">
        <f t="shared" si="245"/>
        <v>0.57638888888888851</v>
      </c>
      <c r="BF113" s="87">
        <f t="shared" si="245"/>
        <v>0.57986111111111072</v>
      </c>
      <c r="BG113" s="87">
        <f t="shared" ref="BG113:CL113" si="246">SUM(BF113+$N$110)</f>
        <v>0.58333333333333293</v>
      </c>
      <c r="BH113" s="87">
        <f t="shared" si="246"/>
        <v>0.58680555555555514</v>
      </c>
      <c r="BI113" s="87">
        <f t="shared" si="246"/>
        <v>0.59027777777777735</v>
      </c>
      <c r="BJ113" s="87">
        <f t="shared" si="246"/>
        <v>0.59374999999999956</v>
      </c>
      <c r="BK113" s="87">
        <f t="shared" si="246"/>
        <v>0.59722222222222177</v>
      </c>
      <c r="BL113" s="87">
        <f t="shared" si="246"/>
        <v>0.60069444444444398</v>
      </c>
      <c r="BM113" s="87">
        <f t="shared" si="246"/>
        <v>0.60416666666666619</v>
      </c>
      <c r="BN113" s="87">
        <f t="shared" si="246"/>
        <v>0.6076388888888884</v>
      </c>
      <c r="BO113" s="87">
        <f t="shared" si="246"/>
        <v>0.61111111111111061</v>
      </c>
      <c r="BP113" s="87">
        <f t="shared" si="246"/>
        <v>0.61458333333333282</v>
      </c>
      <c r="BQ113" s="87">
        <f t="shared" si="246"/>
        <v>0.61805555555555503</v>
      </c>
      <c r="BR113" s="87">
        <f t="shared" si="246"/>
        <v>0.62152777777777724</v>
      </c>
      <c r="BS113" s="87">
        <f t="shared" si="246"/>
        <v>0.62499999999999944</v>
      </c>
      <c r="BT113" s="87">
        <f t="shared" si="246"/>
        <v>0.62847222222222165</v>
      </c>
      <c r="BU113" s="87">
        <f t="shared" si="246"/>
        <v>0.63194444444444386</v>
      </c>
      <c r="BV113" s="87">
        <f t="shared" si="246"/>
        <v>0.63541666666666607</v>
      </c>
      <c r="BW113" s="87">
        <f t="shared" si="246"/>
        <v>0.63888888888888828</v>
      </c>
      <c r="BX113" s="87">
        <f t="shared" si="246"/>
        <v>0.64236111111111049</v>
      </c>
      <c r="BY113" s="87">
        <f t="shared" si="246"/>
        <v>0.6458333333333327</v>
      </c>
      <c r="BZ113" s="87">
        <f t="shared" si="246"/>
        <v>0.64930555555555491</v>
      </c>
      <c r="CA113" s="87">
        <f t="shared" si="246"/>
        <v>0.65277777777777712</v>
      </c>
      <c r="CB113" s="87">
        <f t="shared" si="246"/>
        <v>0.65624999999999933</v>
      </c>
      <c r="CC113" s="87">
        <f t="shared" si="246"/>
        <v>0.65972222222222154</v>
      </c>
      <c r="CD113" s="87">
        <f t="shared" si="246"/>
        <v>0.66319444444444375</v>
      </c>
      <c r="CE113" s="87">
        <f t="shared" si="246"/>
        <v>0.66666666666666596</v>
      </c>
      <c r="CF113" s="87">
        <f t="shared" si="246"/>
        <v>0.67013888888888817</v>
      </c>
      <c r="CG113" s="87">
        <f t="shared" si="246"/>
        <v>0.67361111111111038</v>
      </c>
      <c r="CH113" s="87">
        <f t="shared" si="246"/>
        <v>0.67708333333333259</v>
      </c>
      <c r="CI113" s="87">
        <f t="shared" si="246"/>
        <v>0.6805555555555548</v>
      </c>
      <c r="CJ113" s="87">
        <f t="shared" si="246"/>
        <v>0.68402777777777701</v>
      </c>
      <c r="CK113" s="87">
        <f t="shared" si="246"/>
        <v>0.68749999999999922</v>
      </c>
      <c r="CL113" s="87">
        <f t="shared" si="246"/>
        <v>0.69097222222222143</v>
      </c>
      <c r="CM113" s="87">
        <f t="shared" ref="CM113:DR113" si="247">SUM(CL113+$N$110)</f>
        <v>0.69444444444444364</v>
      </c>
      <c r="CN113" s="87">
        <f t="shared" si="247"/>
        <v>0.69791666666666585</v>
      </c>
      <c r="CO113" s="87">
        <f t="shared" si="247"/>
        <v>0.70138888888888806</v>
      </c>
      <c r="CP113" s="87">
        <f t="shared" si="247"/>
        <v>0.70486111111111027</v>
      </c>
      <c r="CQ113" s="87">
        <f t="shared" si="247"/>
        <v>0.70833333333333248</v>
      </c>
      <c r="CR113" s="87">
        <f t="shared" si="247"/>
        <v>0.71180555555555469</v>
      </c>
      <c r="CS113" s="87">
        <f t="shared" si="247"/>
        <v>0.7152777777777769</v>
      </c>
      <c r="CT113" s="87">
        <f t="shared" si="247"/>
        <v>0.71874999999999911</v>
      </c>
      <c r="CU113" s="87">
        <f t="shared" si="247"/>
        <v>0.72222222222222132</v>
      </c>
      <c r="CV113" s="87">
        <f t="shared" si="247"/>
        <v>0.72569444444444353</v>
      </c>
      <c r="CW113" s="87">
        <f t="shared" si="247"/>
        <v>0.72916666666666574</v>
      </c>
      <c r="CX113" s="87">
        <f t="shared" si="247"/>
        <v>0.73263888888888795</v>
      </c>
      <c r="CY113" s="87">
        <f t="shared" si="247"/>
        <v>0.73611111111111016</v>
      </c>
      <c r="CZ113" s="87">
        <f t="shared" si="247"/>
        <v>0.73958333333333237</v>
      </c>
      <c r="DA113" s="87">
        <f t="shared" si="247"/>
        <v>0.74305555555555458</v>
      </c>
      <c r="DB113" s="87">
        <f t="shared" si="247"/>
        <v>0.74652777777777679</v>
      </c>
      <c r="DC113" s="87">
        <f t="shared" si="247"/>
        <v>0.749999999999999</v>
      </c>
      <c r="DD113" s="87">
        <f t="shared" si="247"/>
        <v>0.75347222222222121</v>
      </c>
      <c r="DE113" s="87">
        <f t="shared" si="247"/>
        <v>0.75694444444444342</v>
      </c>
      <c r="DF113" s="87">
        <f t="shared" si="247"/>
        <v>0.76041666666666563</v>
      </c>
      <c r="DG113" s="87">
        <f t="shared" si="247"/>
        <v>0.76388888888888784</v>
      </c>
      <c r="DH113" s="87">
        <f t="shared" si="247"/>
        <v>0.76736111111111005</v>
      </c>
      <c r="DI113" s="87">
        <f t="shared" si="247"/>
        <v>0.77083333333333226</v>
      </c>
      <c r="DJ113" s="87">
        <f t="shared" si="247"/>
        <v>0.77430555555555447</v>
      </c>
      <c r="DK113" s="87">
        <f t="shared" si="247"/>
        <v>0.77777777777777668</v>
      </c>
      <c r="DL113" s="87">
        <f t="shared" si="247"/>
        <v>0.78124999999999889</v>
      </c>
      <c r="DM113" s="87">
        <f t="shared" si="247"/>
        <v>0.7847222222222211</v>
      </c>
      <c r="DN113" s="87">
        <f t="shared" si="247"/>
        <v>0.78819444444444331</v>
      </c>
      <c r="DO113" s="87">
        <f t="shared" si="247"/>
        <v>0.79166666666666552</v>
      </c>
      <c r="DP113" s="87">
        <f t="shared" si="247"/>
        <v>0.79513888888888773</v>
      </c>
      <c r="DQ113" s="87">
        <f t="shared" si="247"/>
        <v>0.79861111111110994</v>
      </c>
      <c r="DR113" s="87">
        <f t="shared" si="247"/>
        <v>0.80208333333333215</v>
      </c>
      <c r="DS113" s="87">
        <f t="shared" ref="DS113:EU113" si="248">SUM(DR113+$N$110)</f>
        <v>0.80555555555555436</v>
      </c>
      <c r="DT113" s="87">
        <f t="shared" si="248"/>
        <v>0.80902777777777657</v>
      </c>
      <c r="DU113" s="87">
        <f t="shared" si="248"/>
        <v>0.81249999999999878</v>
      </c>
      <c r="DV113" s="87">
        <f t="shared" si="248"/>
        <v>0.81597222222222099</v>
      </c>
      <c r="DW113" s="87">
        <f t="shared" si="248"/>
        <v>0.8194444444444432</v>
      </c>
      <c r="DX113" s="87">
        <f t="shared" si="248"/>
        <v>0.82291666666666541</v>
      </c>
      <c r="DY113" s="87">
        <f t="shared" si="248"/>
        <v>0.82638888888888762</v>
      </c>
      <c r="DZ113" s="87">
        <f t="shared" si="248"/>
        <v>0.82986111111110983</v>
      </c>
      <c r="EA113" s="87">
        <f t="shared" si="248"/>
        <v>0.83333333333333204</v>
      </c>
      <c r="EB113" s="87">
        <f t="shared" si="248"/>
        <v>0.83680555555555425</v>
      </c>
      <c r="EC113" s="87">
        <f t="shared" si="248"/>
        <v>0.84027777777777646</v>
      </c>
      <c r="ED113" s="87">
        <f t="shared" si="248"/>
        <v>0.84374999999999867</v>
      </c>
      <c r="EE113" s="87">
        <f t="shared" si="248"/>
        <v>0.84722222222222088</v>
      </c>
      <c r="EF113" s="87">
        <f t="shared" si="248"/>
        <v>0.85069444444444309</v>
      </c>
      <c r="EG113" s="87">
        <f t="shared" si="248"/>
        <v>0.8541666666666653</v>
      </c>
      <c r="EH113" s="87">
        <f t="shared" si="248"/>
        <v>0.85763888888888751</v>
      </c>
      <c r="EI113" s="87">
        <f t="shared" si="248"/>
        <v>0.86111111111110972</v>
      </c>
      <c r="EJ113" s="87">
        <f t="shared" si="248"/>
        <v>0.86458333333333193</v>
      </c>
      <c r="EK113" s="87">
        <f t="shared" si="248"/>
        <v>0.86805555555555414</v>
      </c>
      <c r="EL113" s="87">
        <f t="shared" si="248"/>
        <v>0.87152777777777635</v>
      </c>
      <c r="EM113" s="87">
        <f t="shared" si="248"/>
        <v>0.87499999999999856</v>
      </c>
      <c r="EN113" s="87">
        <f t="shared" si="248"/>
        <v>0.87847222222222077</v>
      </c>
      <c r="EO113" s="87">
        <f t="shared" si="248"/>
        <v>0.88194444444444298</v>
      </c>
      <c r="EP113" s="87">
        <f t="shared" si="248"/>
        <v>0.88541666666666519</v>
      </c>
      <c r="EQ113" s="87">
        <f t="shared" si="248"/>
        <v>0.8888888888888874</v>
      </c>
      <c r="ER113" s="87">
        <f t="shared" si="248"/>
        <v>0.89236111111110961</v>
      </c>
      <c r="ES113" s="87">
        <f t="shared" si="248"/>
        <v>0.89583333333333182</v>
      </c>
      <c r="ET113" s="87">
        <f t="shared" si="248"/>
        <v>0.89930555555555403</v>
      </c>
      <c r="EU113" s="87">
        <f t="shared" si="248"/>
        <v>0.90277777777777624</v>
      </c>
    </row>
    <row r="114" spans="1:151" ht="18" customHeight="1" x14ac:dyDescent="0.2">
      <c r="A114" s="126" t="str">
        <f t="shared" ref="A114:A124" si="249">CONCATENATE(J114," ",H114)</f>
        <v>U13G Shot</v>
      </c>
      <c r="B114" s="150" t="str">
        <f>'U13-U17-U20 Champs Timescale'!B82</f>
        <v>F15</v>
      </c>
      <c r="C114" s="142">
        <f>'U13-U17-U20 Champs Timescale'!C82</f>
        <v>0.4375</v>
      </c>
      <c r="D114" s="143">
        <f>'U13-U17-U20 Champs Timescale'!D82</f>
        <v>1.7361111111111112E-2</v>
      </c>
      <c r="E114" s="144">
        <f>'U13-U17-U20 Champs Timescale'!E82</f>
        <v>0.45416666666666666</v>
      </c>
      <c r="F114" s="145">
        <f>'U13-U17-U20 Champs Timescale'!F82</f>
        <v>0.47152777777777777</v>
      </c>
      <c r="G114" s="196">
        <f>'U13-U17-U20 Champs Timescale'!G82</f>
        <v>0.5</v>
      </c>
      <c r="H114" s="153" t="str">
        <f>'U13-U17-U20 Champs Timescale'!K82</f>
        <v>Shot</v>
      </c>
      <c r="I114" s="146" t="str">
        <f>'U13-U17-U20 Champs Timescale'!L82</f>
        <v>Final</v>
      </c>
      <c r="J114" s="149" t="str">
        <f>'U13-U17-U20 Champs Timescale'!H82</f>
        <v>U13G</v>
      </c>
      <c r="K114" s="147">
        <f>'U13-U17-U20 Champs Timescale'!I82</f>
        <v>12</v>
      </c>
      <c r="L114" s="148">
        <f>'U13-U17-U20 Champs Timescale'!J82</f>
        <v>3</v>
      </c>
      <c r="M114" s="149">
        <f>'U13-U17-U20 Champs Timescale'!O82</f>
        <v>24</v>
      </c>
      <c r="N114" s="191">
        <f>'U13-U17-U20 Champs Timescale'!P82</f>
        <v>2.5000000000000001E-2</v>
      </c>
      <c r="O114" s="146">
        <f>'U13-U17-U20 Champs Timescale'!Q82</f>
        <v>0.47499999999999998</v>
      </c>
      <c r="P114" s="183">
        <f>'U13-U17-U20 Champs Timescale'!R82</f>
        <v>1.8749999999999999E-2</v>
      </c>
      <c r="Q114" s="146">
        <f>CEILING(SUM(G114+P114),TIME(0,10,0))</f>
        <v>0.52083333333333326</v>
      </c>
      <c r="R114" s="118">
        <f>'U13-U17-U20 Champs Timescale'!U82</f>
        <v>5</v>
      </c>
      <c r="S114" s="54">
        <v>1</v>
      </c>
      <c r="T114" s="679" t="s">
        <v>93</v>
      </c>
      <c r="U114" s="680"/>
      <c r="V114" s="680"/>
      <c r="W114" s="680"/>
      <c r="X114" s="680"/>
      <c r="Y114" s="680"/>
      <c r="Z114" s="285" t="str">
        <f t="shared" ref="Z114:AI118" si="250">IF(AND($O114&lt;=Z$113,$Q114&gt;=Z$113),$R114,"")</f>
        <v/>
      </c>
      <c r="AA114" s="285" t="str">
        <f t="shared" si="250"/>
        <v/>
      </c>
      <c r="AB114" s="285">
        <f t="shared" si="250"/>
        <v>5</v>
      </c>
      <c r="AC114" s="285">
        <f t="shared" si="250"/>
        <v>5</v>
      </c>
      <c r="AD114" s="285">
        <f t="shared" si="250"/>
        <v>5</v>
      </c>
      <c r="AE114" s="285">
        <f t="shared" si="250"/>
        <v>5</v>
      </c>
      <c r="AF114" s="285">
        <f t="shared" si="250"/>
        <v>5</v>
      </c>
      <c r="AG114" s="285">
        <f t="shared" si="250"/>
        <v>5</v>
      </c>
      <c r="AH114" s="285">
        <f t="shared" si="250"/>
        <v>5</v>
      </c>
      <c r="AI114" s="285">
        <f t="shared" si="250"/>
        <v>5</v>
      </c>
      <c r="AJ114" s="285">
        <f t="shared" ref="AJ114:AS118" si="251">IF(AND($O114&lt;=AJ$113,$Q114&gt;=AJ$113),$R114,"")</f>
        <v>5</v>
      </c>
      <c r="AK114" s="285">
        <f t="shared" si="251"/>
        <v>5</v>
      </c>
      <c r="AL114" s="285">
        <f t="shared" si="251"/>
        <v>5</v>
      </c>
      <c r="AM114" s="285">
        <f t="shared" si="251"/>
        <v>5</v>
      </c>
      <c r="AN114" s="285">
        <f t="shared" si="251"/>
        <v>5</v>
      </c>
      <c r="AO114" s="285">
        <f t="shared" si="251"/>
        <v>5</v>
      </c>
      <c r="AP114" s="285" t="str">
        <f t="shared" si="251"/>
        <v/>
      </c>
      <c r="AQ114" s="285" t="str">
        <f t="shared" si="251"/>
        <v/>
      </c>
      <c r="AR114" s="285" t="str">
        <f t="shared" si="251"/>
        <v/>
      </c>
      <c r="AS114" s="285" t="str">
        <f t="shared" si="251"/>
        <v/>
      </c>
      <c r="AT114" s="285" t="str">
        <f t="shared" ref="AT114:BC118" si="252">IF(AND($O114&lt;=AT$113,$Q114&gt;=AT$113),$R114,"")</f>
        <v/>
      </c>
      <c r="AU114" s="285" t="str">
        <f t="shared" si="252"/>
        <v/>
      </c>
      <c r="AV114" s="285" t="str">
        <f t="shared" si="252"/>
        <v/>
      </c>
      <c r="AW114" s="285" t="str">
        <f t="shared" si="252"/>
        <v/>
      </c>
      <c r="AX114" s="285" t="str">
        <f t="shared" si="252"/>
        <v/>
      </c>
      <c r="AY114" s="285" t="str">
        <f t="shared" si="252"/>
        <v/>
      </c>
      <c r="AZ114" s="285" t="str">
        <f t="shared" si="252"/>
        <v/>
      </c>
      <c r="BA114" s="285" t="str">
        <f t="shared" si="252"/>
        <v/>
      </c>
      <c r="BB114" s="285" t="str">
        <f t="shared" si="252"/>
        <v/>
      </c>
      <c r="BC114" s="285" t="str">
        <f t="shared" si="252"/>
        <v/>
      </c>
      <c r="BD114" s="285" t="str">
        <f t="shared" ref="BD114:BM118" si="253">IF(AND($O114&lt;=BD$113,$Q114&gt;=BD$113),$R114,"")</f>
        <v/>
      </c>
      <c r="BE114" s="285" t="str">
        <f t="shared" si="253"/>
        <v/>
      </c>
      <c r="BF114" s="285" t="str">
        <f t="shared" si="253"/>
        <v/>
      </c>
      <c r="BG114" s="285" t="str">
        <f t="shared" si="253"/>
        <v/>
      </c>
      <c r="BH114" s="285" t="str">
        <f t="shared" si="253"/>
        <v/>
      </c>
      <c r="BI114" s="285" t="str">
        <f t="shared" si="253"/>
        <v/>
      </c>
      <c r="BJ114" s="285" t="str">
        <f t="shared" si="253"/>
        <v/>
      </c>
      <c r="BK114" s="285" t="str">
        <f t="shared" si="253"/>
        <v/>
      </c>
      <c r="BL114" s="285" t="str">
        <f t="shared" si="253"/>
        <v/>
      </c>
      <c r="BM114" s="285" t="str">
        <f t="shared" si="253"/>
        <v/>
      </c>
      <c r="BN114" s="285" t="str">
        <f t="shared" ref="BN114:BW118" si="254">IF(AND($O114&lt;=BN$113,$Q114&gt;=BN$113),$R114,"")</f>
        <v/>
      </c>
      <c r="BO114" s="285" t="str">
        <f t="shared" si="254"/>
        <v/>
      </c>
      <c r="BP114" s="285" t="str">
        <f t="shared" si="254"/>
        <v/>
      </c>
      <c r="BQ114" s="285" t="str">
        <f t="shared" si="254"/>
        <v/>
      </c>
      <c r="BR114" s="285" t="str">
        <f t="shared" si="254"/>
        <v/>
      </c>
      <c r="BS114" s="285" t="str">
        <f t="shared" si="254"/>
        <v/>
      </c>
      <c r="BT114" s="285" t="str">
        <f t="shared" si="254"/>
        <v/>
      </c>
      <c r="BU114" s="285" t="str">
        <f t="shared" si="254"/>
        <v/>
      </c>
      <c r="BV114" s="285" t="str">
        <f t="shared" si="254"/>
        <v/>
      </c>
      <c r="BW114" s="285" t="str">
        <f t="shared" si="254"/>
        <v/>
      </c>
      <c r="BX114" s="285" t="str">
        <f t="shared" ref="BX114:CG118" si="255">IF(AND($O114&lt;=BX$113,$Q114&gt;=BX$113),$R114,"")</f>
        <v/>
      </c>
      <c r="BY114" s="285" t="str">
        <f t="shared" si="255"/>
        <v/>
      </c>
      <c r="BZ114" s="285" t="str">
        <f t="shared" si="255"/>
        <v/>
      </c>
      <c r="CA114" s="285" t="str">
        <f t="shared" si="255"/>
        <v/>
      </c>
      <c r="CB114" s="285" t="str">
        <f t="shared" si="255"/>
        <v/>
      </c>
      <c r="CC114" s="285" t="str">
        <f t="shared" si="255"/>
        <v/>
      </c>
      <c r="CD114" s="285" t="str">
        <f t="shared" si="255"/>
        <v/>
      </c>
      <c r="CE114" s="285" t="str">
        <f t="shared" si="255"/>
        <v/>
      </c>
      <c r="CF114" s="285" t="str">
        <f t="shared" si="255"/>
        <v/>
      </c>
      <c r="CG114" s="285" t="str">
        <f t="shared" si="255"/>
        <v/>
      </c>
      <c r="CH114" s="285" t="str">
        <f t="shared" ref="CH114:CQ118" si="256">IF(AND($O114&lt;=CH$113,$Q114&gt;=CH$113),$R114,"")</f>
        <v/>
      </c>
      <c r="CI114" s="285" t="str">
        <f t="shared" si="256"/>
        <v/>
      </c>
      <c r="CJ114" s="285" t="str">
        <f t="shared" si="256"/>
        <v/>
      </c>
      <c r="CK114" s="285" t="str">
        <f t="shared" si="256"/>
        <v/>
      </c>
      <c r="CL114" s="285" t="str">
        <f t="shared" si="256"/>
        <v/>
      </c>
      <c r="CM114" s="285" t="str">
        <f t="shared" si="256"/>
        <v/>
      </c>
      <c r="CN114" s="285" t="str">
        <f t="shared" si="256"/>
        <v/>
      </c>
      <c r="CO114" s="285" t="str">
        <f t="shared" si="256"/>
        <v/>
      </c>
      <c r="CP114" s="285" t="str">
        <f t="shared" si="256"/>
        <v/>
      </c>
      <c r="CQ114" s="285" t="str">
        <f t="shared" si="256"/>
        <v/>
      </c>
      <c r="CR114" s="285" t="str">
        <f t="shared" ref="CR114:DA118" si="257">IF(AND($O114&lt;=CR$113,$Q114&gt;=CR$113),$R114,"")</f>
        <v/>
      </c>
      <c r="CS114" s="285" t="str">
        <f t="shared" si="257"/>
        <v/>
      </c>
      <c r="CT114" s="285" t="str">
        <f t="shared" si="257"/>
        <v/>
      </c>
      <c r="CU114" s="285" t="str">
        <f t="shared" si="257"/>
        <v/>
      </c>
      <c r="CV114" s="285" t="str">
        <f t="shared" si="257"/>
        <v/>
      </c>
      <c r="CW114" s="285" t="str">
        <f t="shared" si="257"/>
        <v/>
      </c>
      <c r="CX114" s="285" t="str">
        <f t="shared" si="257"/>
        <v/>
      </c>
      <c r="CY114" s="285" t="str">
        <f t="shared" si="257"/>
        <v/>
      </c>
      <c r="CZ114" s="285" t="str">
        <f t="shared" si="257"/>
        <v/>
      </c>
      <c r="DA114" s="285" t="str">
        <f t="shared" si="257"/>
        <v/>
      </c>
      <c r="DB114" s="285" t="str">
        <f t="shared" ref="DB114:DK118" si="258">IF(AND($O114&lt;=DB$113,$Q114&gt;=DB$113),$R114,"")</f>
        <v/>
      </c>
      <c r="DC114" s="285" t="str">
        <f t="shared" si="258"/>
        <v/>
      </c>
      <c r="DD114" s="285" t="str">
        <f t="shared" si="258"/>
        <v/>
      </c>
      <c r="DE114" s="285" t="str">
        <f t="shared" si="258"/>
        <v/>
      </c>
      <c r="DF114" s="285" t="str">
        <f t="shared" si="258"/>
        <v/>
      </c>
      <c r="DG114" s="285" t="str">
        <f t="shared" si="258"/>
        <v/>
      </c>
      <c r="DH114" s="285" t="str">
        <f t="shared" si="258"/>
        <v/>
      </c>
      <c r="DI114" s="285" t="str">
        <f t="shared" si="258"/>
        <v/>
      </c>
      <c r="DJ114" s="285" t="str">
        <f t="shared" si="258"/>
        <v/>
      </c>
      <c r="DK114" s="285" t="str">
        <f t="shared" si="258"/>
        <v/>
      </c>
      <c r="DL114" s="285" t="str">
        <f t="shared" ref="DL114:DU118" si="259">IF(AND($O114&lt;=DL$113,$Q114&gt;=DL$113),$R114,"")</f>
        <v/>
      </c>
      <c r="DM114" s="285" t="str">
        <f t="shared" si="259"/>
        <v/>
      </c>
      <c r="DN114" s="285" t="str">
        <f t="shared" si="259"/>
        <v/>
      </c>
      <c r="DO114" s="285" t="str">
        <f t="shared" si="259"/>
        <v/>
      </c>
      <c r="DP114" s="285" t="str">
        <f t="shared" si="259"/>
        <v/>
      </c>
      <c r="DQ114" s="285" t="str">
        <f t="shared" si="259"/>
        <v/>
      </c>
      <c r="DR114" s="285" t="str">
        <f t="shared" si="259"/>
        <v/>
      </c>
      <c r="DS114" s="285" t="str">
        <f t="shared" si="259"/>
        <v/>
      </c>
      <c r="DT114" s="285" t="str">
        <f t="shared" si="259"/>
        <v/>
      </c>
      <c r="DU114" s="285" t="str">
        <f t="shared" si="259"/>
        <v/>
      </c>
      <c r="DV114" s="285" t="str">
        <f t="shared" ref="DV114:EE118" si="260">IF(AND($O114&lt;=DV$113,$Q114&gt;=DV$113),$R114,"")</f>
        <v/>
      </c>
      <c r="DW114" s="285" t="str">
        <f t="shared" si="260"/>
        <v/>
      </c>
      <c r="DX114" s="285" t="str">
        <f t="shared" si="260"/>
        <v/>
      </c>
      <c r="DY114" s="285" t="str">
        <f t="shared" si="260"/>
        <v/>
      </c>
      <c r="DZ114" s="285" t="str">
        <f t="shared" si="260"/>
        <v/>
      </c>
      <c r="EA114" s="285" t="str">
        <f t="shared" si="260"/>
        <v/>
      </c>
      <c r="EB114" s="285" t="str">
        <f t="shared" si="260"/>
        <v/>
      </c>
      <c r="EC114" s="285" t="str">
        <f t="shared" si="260"/>
        <v/>
      </c>
      <c r="ED114" s="285" t="str">
        <f t="shared" si="260"/>
        <v/>
      </c>
      <c r="EE114" s="285" t="str">
        <f t="shared" si="260"/>
        <v/>
      </c>
      <c r="EF114" s="285" t="str">
        <f t="shared" ref="EF114:EO118" si="261">IF(AND($O114&lt;=EF$113,$Q114&gt;=EF$113),$R114,"")</f>
        <v/>
      </c>
      <c r="EG114" s="285" t="str">
        <f t="shared" si="261"/>
        <v/>
      </c>
      <c r="EH114" s="285" t="str">
        <f t="shared" si="261"/>
        <v/>
      </c>
      <c r="EI114" s="285" t="str">
        <f t="shared" si="261"/>
        <v/>
      </c>
      <c r="EJ114" s="285" t="str">
        <f t="shared" si="261"/>
        <v/>
      </c>
      <c r="EK114" s="285" t="str">
        <f t="shared" si="261"/>
        <v/>
      </c>
      <c r="EL114" s="285" t="str">
        <f t="shared" si="261"/>
        <v/>
      </c>
      <c r="EM114" s="285" t="str">
        <f t="shared" si="261"/>
        <v/>
      </c>
      <c r="EN114" s="285" t="str">
        <f t="shared" si="261"/>
        <v/>
      </c>
      <c r="EO114" s="285" t="str">
        <f t="shared" si="261"/>
        <v/>
      </c>
      <c r="EP114" s="285" t="str">
        <f t="shared" ref="EP114:EU118" si="262">IF(AND($O114&lt;=EP$113,$Q114&gt;=EP$113),$R114,"")</f>
        <v/>
      </c>
      <c r="EQ114" s="285" t="str">
        <f t="shared" si="262"/>
        <v/>
      </c>
      <c r="ER114" s="285" t="str">
        <f t="shared" si="262"/>
        <v/>
      </c>
      <c r="ES114" s="285" t="str">
        <f t="shared" si="262"/>
        <v/>
      </c>
      <c r="ET114" s="285" t="str">
        <f t="shared" si="262"/>
        <v/>
      </c>
      <c r="EU114" s="285" t="str">
        <f t="shared" si="262"/>
        <v/>
      </c>
    </row>
    <row r="115" spans="1:151" ht="18" customHeight="1" x14ac:dyDescent="0.2">
      <c r="A115" s="126" t="str">
        <f t="shared" si="249"/>
        <v>U17M Pole Vault</v>
      </c>
      <c r="B115" s="150" t="str">
        <f>'U13-U17-U20 Champs Timescale'!B83</f>
        <v>F16</v>
      </c>
      <c r="C115" s="142">
        <f>'U13-U17-U20 Champs Timescale'!C83</f>
        <v>0.4375</v>
      </c>
      <c r="D115" s="143">
        <f>'U13-U17-U20 Champs Timescale'!D83</f>
        <v>1.7361111111111112E-2</v>
      </c>
      <c r="E115" s="144">
        <f>'U13-U17-U20 Champs Timescale'!E83</f>
        <v>0.44791666666666669</v>
      </c>
      <c r="F115" s="145">
        <f>'U13-U17-U20 Champs Timescale'!F83</f>
        <v>0.46527777777777779</v>
      </c>
      <c r="G115" s="196">
        <f>'U13-U17-U20 Champs Timescale'!G83</f>
        <v>0.5</v>
      </c>
      <c r="H115" s="153" t="str">
        <f>'U13-U17-U20 Champs Timescale'!K83</f>
        <v>Pole Vault</v>
      </c>
      <c r="I115" s="146" t="str">
        <f>'U13-U17-U20 Champs Timescale'!L83</f>
        <v>Final</v>
      </c>
      <c r="J115" s="149" t="str">
        <f>'U13-U17-U20 Champs Timescale'!H83</f>
        <v>U17M</v>
      </c>
      <c r="K115" s="147">
        <f>'U13-U17-U20 Champs Timescale'!I83</f>
        <v>6</v>
      </c>
      <c r="L115" s="148">
        <f>'U13-U17-U20 Champs Timescale'!J83</f>
        <v>8</v>
      </c>
      <c r="M115" s="149">
        <f>'U13-U17-U20 Champs Timescale'!O83</f>
        <v>24</v>
      </c>
      <c r="N115" s="191">
        <f>'U13-U17-U20 Champs Timescale'!P83</f>
        <v>3.125E-2</v>
      </c>
      <c r="O115" s="146">
        <f>'U13-U17-U20 Champs Timescale'!Q83</f>
        <v>0.46875</v>
      </c>
      <c r="P115" s="183">
        <f>'U13-U17-U20 Champs Timescale'!R83</f>
        <v>7.4999999999999997E-2</v>
      </c>
      <c r="Q115" s="146">
        <f t="shared" ref="Q115:Q121" si="263">CEILING(SUM(G115+P115),TIME(0,10,0))</f>
        <v>0.57638888888888884</v>
      </c>
      <c r="R115" s="118">
        <f>'U13-U17-U20 Champs Timescale'!U83</f>
        <v>4</v>
      </c>
      <c r="S115" s="54">
        <v>1</v>
      </c>
      <c r="T115" s="695" t="s">
        <v>92</v>
      </c>
      <c r="U115" s="696"/>
      <c r="V115" s="696"/>
      <c r="W115" s="696"/>
      <c r="X115" s="696"/>
      <c r="Y115" s="696"/>
      <c r="Z115" s="285">
        <f t="shared" si="250"/>
        <v>4</v>
      </c>
      <c r="AA115" s="285">
        <f t="shared" si="250"/>
        <v>4</v>
      </c>
      <c r="AB115" s="285">
        <f t="shared" si="250"/>
        <v>4</v>
      </c>
      <c r="AC115" s="285">
        <f t="shared" si="250"/>
        <v>4</v>
      </c>
      <c r="AD115" s="285">
        <f t="shared" si="250"/>
        <v>4</v>
      </c>
      <c r="AE115" s="285">
        <f t="shared" si="250"/>
        <v>4</v>
      </c>
      <c r="AF115" s="285">
        <f t="shared" si="250"/>
        <v>4</v>
      </c>
      <c r="AG115" s="285">
        <f t="shared" si="250"/>
        <v>4</v>
      </c>
      <c r="AH115" s="285">
        <f t="shared" si="250"/>
        <v>4</v>
      </c>
      <c r="AI115" s="285">
        <f t="shared" si="250"/>
        <v>4</v>
      </c>
      <c r="AJ115" s="285">
        <f t="shared" si="251"/>
        <v>4</v>
      </c>
      <c r="AK115" s="285">
        <f t="shared" si="251"/>
        <v>4</v>
      </c>
      <c r="AL115" s="285">
        <f t="shared" si="251"/>
        <v>4</v>
      </c>
      <c r="AM115" s="285">
        <f t="shared" si="251"/>
        <v>4</v>
      </c>
      <c r="AN115" s="285">
        <f t="shared" si="251"/>
        <v>4</v>
      </c>
      <c r="AO115" s="285">
        <f t="shared" si="251"/>
        <v>4</v>
      </c>
      <c r="AP115" s="285">
        <f t="shared" si="251"/>
        <v>4</v>
      </c>
      <c r="AQ115" s="285">
        <f t="shared" si="251"/>
        <v>4</v>
      </c>
      <c r="AR115" s="285">
        <f t="shared" si="251"/>
        <v>4</v>
      </c>
      <c r="AS115" s="285">
        <f t="shared" si="251"/>
        <v>4</v>
      </c>
      <c r="AT115" s="285">
        <f t="shared" si="252"/>
        <v>4</v>
      </c>
      <c r="AU115" s="285">
        <f t="shared" si="252"/>
        <v>4</v>
      </c>
      <c r="AV115" s="285">
        <f t="shared" si="252"/>
        <v>4</v>
      </c>
      <c r="AW115" s="285">
        <f t="shared" si="252"/>
        <v>4</v>
      </c>
      <c r="AX115" s="285">
        <f t="shared" si="252"/>
        <v>4</v>
      </c>
      <c r="AY115" s="285">
        <f t="shared" si="252"/>
        <v>4</v>
      </c>
      <c r="AZ115" s="285">
        <f t="shared" si="252"/>
        <v>4</v>
      </c>
      <c r="BA115" s="285">
        <f t="shared" si="252"/>
        <v>4</v>
      </c>
      <c r="BB115" s="285">
        <f t="shared" si="252"/>
        <v>4</v>
      </c>
      <c r="BC115" s="285">
        <f t="shared" si="252"/>
        <v>4</v>
      </c>
      <c r="BD115" s="285">
        <f t="shared" si="253"/>
        <v>4</v>
      </c>
      <c r="BE115" s="285">
        <f t="shared" si="253"/>
        <v>4</v>
      </c>
      <c r="BF115" s="285" t="str">
        <f t="shared" si="253"/>
        <v/>
      </c>
      <c r="BG115" s="285" t="str">
        <f t="shared" si="253"/>
        <v/>
      </c>
      <c r="BH115" s="285" t="str">
        <f t="shared" si="253"/>
        <v/>
      </c>
      <c r="BI115" s="285" t="str">
        <f t="shared" si="253"/>
        <v/>
      </c>
      <c r="BJ115" s="285" t="str">
        <f t="shared" si="253"/>
        <v/>
      </c>
      <c r="BK115" s="285" t="str">
        <f t="shared" si="253"/>
        <v/>
      </c>
      <c r="BL115" s="285" t="str">
        <f t="shared" si="253"/>
        <v/>
      </c>
      <c r="BM115" s="285" t="str">
        <f t="shared" si="253"/>
        <v/>
      </c>
      <c r="BN115" s="285" t="str">
        <f t="shared" si="254"/>
        <v/>
      </c>
      <c r="BO115" s="285" t="str">
        <f t="shared" si="254"/>
        <v/>
      </c>
      <c r="BP115" s="285" t="str">
        <f t="shared" si="254"/>
        <v/>
      </c>
      <c r="BQ115" s="285" t="str">
        <f t="shared" si="254"/>
        <v/>
      </c>
      <c r="BR115" s="285" t="str">
        <f t="shared" si="254"/>
        <v/>
      </c>
      <c r="BS115" s="285" t="str">
        <f t="shared" si="254"/>
        <v/>
      </c>
      <c r="BT115" s="285" t="str">
        <f t="shared" si="254"/>
        <v/>
      </c>
      <c r="BU115" s="285" t="str">
        <f t="shared" si="254"/>
        <v/>
      </c>
      <c r="BV115" s="285" t="str">
        <f t="shared" si="254"/>
        <v/>
      </c>
      <c r="BW115" s="285" t="str">
        <f t="shared" si="254"/>
        <v/>
      </c>
      <c r="BX115" s="285" t="str">
        <f t="shared" si="255"/>
        <v/>
      </c>
      <c r="BY115" s="285" t="str">
        <f t="shared" si="255"/>
        <v/>
      </c>
      <c r="BZ115" s="285" t="str">
        <f t="shared" si="255"/>
        <v/>
      </c>
      <c r="CA115" s="285" t="str">
        <f t="shared" si="255"/>
        <v/>
      </c>
      <c r="CB115" s="285" t="str">
        <f t="shared" si="255"/>
        <v/>
      </c>
      <c r="CC115" s="285" t="str">
        <f t="shared" si="255"/>
        <v/>
      </c>
      <c r="CD115" s="285" t="str">
        <f t="shared" si="255"/>
        <v/>
      </c>
      <c r="CE115" s="285" t="str">
        <f t="shared" si="255"/>
        <v/>
      </c>
      <c r="CF115" s="285" t="str">
        <f t="shared" si="255"/>
        <v/>
      </c>
      <c r="CG115" s="285" t="str">
        <f t="shared" si="255"/>
        <v/>
      </c>
      <c r="CH115" s="285" t="str">
        <f t="shared" si="256"/>
        <v/>
      </c>
      <c r="CI115" s="285" t="str">
        <f t="shared" si="256"/>
        <v/>
      </c>
      <c r="CJ115" s="285" t="str">
        <f t="shared" si="256"/>
        <v/>
      </c>
      <c r="CK115" s="285" t="str">
        <f t="shared" si="256"/>
        <v/>
      </c>
      <c r="CL115" s="285" t="str">
        <f t="shared" si="256"/>
        <v/>
      </c>
      <c r="CM115" s="285" t="str">
        <f t="shared" si="256"/>
        <v/>
      </c>
      <c r="CN115" s="285" t="str">
        <f t="shared" si="256"/>
        <v/>
      </c>
      <c r="CO115" s="285" t="str">
        <f t="shared" si="256"/>
        <v/>
      </c>
      <c r="CP115" s="285" t="str">
        <f t="shared" si="256"/>
        <v/>
      </c>
      <c r="CQ115" s="285" t="str">
        <f t="shared" si="256"/>
        <v/>
      </c>
      <c r="CR115" s="285" t="str">
        <f t="shared" si="257"/>
        <v/>
      </c>
      <c r="CS115" s="285" t="str">
        <f t="shared" si="257"/>
        <v/>
      </c>
      <c r="CT115" s="285" t="str">
        <f t="shared" si="257"/>
        <v/>
      </c>
      <c r="CU115" s="285" t="str">
        <f t="shared" si="257"/>
        <v/>
      </c>
      <c r="CV115" s="285" t="str">
        <f t="shared" si="257"/>
        <v/>
      </c>
      <c r="CW115" s="285" t="str">
        <f t="shared" si="257"/>
        <v/>
      </c>
      <c r="CX115" s="285" t="str">
        <f t="shared" si="257"/>
        <v/>
      </c>
      <c r="CY115" s="285" t="str">
        <f t="shared" si="257"/>
        <v/>
      </c>
      <c r="CZ115" s="285" t="str">
        <f t="shared" si="257"/>
        <v/>
      </c>
      <c r="DA115" s="285" t="str">
        <f t="shared" si="257"/>
        <v/>
      </c>
      <c r="DB115" s="285" t="str">
        <f t="shared" si="258"/>
        <v/>
      </c>
      <c r="DC115" s="285" t="str">
        <f t="shared" si="258"/>
        <v/>
      </c>
      <c r="DD115" s="285" t="str">
        <f t="shared" si="258"/>
        <v/>
      </c>
      <c r="DE115" s="285" t="str">
        <f t="shared" si="258"/>
        <v/>
      </c>
      <c r="DF115" s="285" t="str">
        <f t="shared" si="258"/>
        <v/>
      </c>
      <c r="DG115" s="285" t="str">
        <f t="shared" si="258"/>
        <v/>
      </c>
      <c r="DH115" s="285" t="str">
        <f t="shared" si="258"/>
        <v/>
      </c>
      <c r="DI115" s="285" t="str">
        <f t="shared" si="258"/>
        <v/>
      </c>
      <c r="DJ115" s="285" t="str">
        <f t="shared" si="258"/>
        <v/>
      </c>
      <c r="DK115" s="285" t="str">
        <f t="shared" si="258"/>
        <v/>
      </c>
      <c r="DL115" s="285" t="str">
        <f t="shared" si="259"/>
        <v/>
      </c>
      <c r="DM115" s="285" t="str">
        <f t="shared" si="259"/>
        <v/>
      </c>
      <c r="DN115" s="285" t="str">
        <f t="shared" si="259"/>
        <v/>
      </c>
      <c r="DO115" s="285" t="str">
        <f t="shared" si="259"/>
        <v/>
      </c>
      <c r="DP115" s="285" t="str">
        <f t="shared" si="259"/>
        <v/>
      </c>
      <c r="DQ115" s="285" t="str">
        <f t="shared" si="259"/>
        <v/>
      </c>
      <c r="DR115" s="285" t="str">
        <f t="shared" si="259"/>
        <v/>
      </c>
      <c r="DS115" s="285" t="str">
        <f t="shared" si="259"/>
        <v/>
      </c>
      <c r="DT115" s="285" t="str">
        <f t="shared" si="259"/>
        <v/>
      </c>
      <c r="DU115" s="285" t="str">
        <f t="shared" si="259"/>
        <v/>
      </c>
      <c r="DV115" s="285" t="str">
        <f t="shared" si="260"/>
        <v/>
      </c>
      <c r="DW115" s="285" t="str">
        <f t="shared" si="260"/>
        <v/>
      </c>
      <c r="DX115" s="285" t="str">
        <f t="shared" si="260"/>
        <v/>
      </c>
      <c r="DY115" s="285" t="str">
        <f t="shared" si="260"/>
        <v/>
      </c>
      <c r="DZ115" s="285" t="str">
        <f t="shared" si="260"/>
        <v/>
      </c>
      <c r="EA115" s="285" t="str">
        <f t="shared" si="260"/>
        <v/>
      </c>
      <c r="EB115" s="285" t="str">
        <f t="shared" si="260"/>
        <v/>
      </c>
      <c r="EC115" s="285" t="str">
        <f t="shared" si="260"/>
        <v/>
      </c>
      <c r="ED115" s="285" t="str">
        <f t="shared" si="260"/>
        <v/>
      </c>
      <c r="EE115" s="285" t="str">
        <f t="shared" si="260"/>
        <v/>
      </c>
      <c r="EF115" s="285" t="str">
        <f t="shared" si="261"/>
        <v/>
      </c>
      <c r="EG115" s="285" t="str">
        <f t="shared" si="261"/>
        <v/>
      </c>
      <c r="EH115" s="285" t="str">
        <f t="shared" si="261"/>
        <v/>
      </c>
      <c r="EI115" s="285" t="str">
        <f t="shared" si="261"/>
        <v/>
      </c>
      <c r="EJ115" s="285" t="str">
        <f t="shared" si="261"/>
        <v/>
      </c>
      <c r="EK115" s="285" t="str">
        <f t="shared" si="261"/>
        <v/>
      </c>
      <c r="EL115" s="285" t="str">
        <f t="shared" si="261"/>
        <v/>
      </c>
      <c r="EM115" s="285" t="str">
        <f t="shared" si="261"/>
        <v/>
      </c>
      <c r="EN115" s="285" t="str">
        <f t="shared" si="261"/>
        <v/>
      </c>
      <c r="EO115" s="285" t="str">
        <f t="shared" si="261"/>
        <v/>
      </c>
      <c r="EP115" s="285" t="str">
        <f t="shared" si="262"/>
        <v/>
      </c>
      <c r="EQ115" s="285" t="str">
        <f t="shared" si="262"/>
        <v/>
      </c>
      <c r="ER115" s="285" t="str">
        <f t="shared" si="262"/>
        <v/>
      </c>
      <c r="ES115" s="285" t="str">
        <f t="shared" si="262"/>
        <v/>
      </c>
      <c r="ET115" s="285" t="str">
        <f t="shared" si="262"/>
        <v/>
      </c>
      <c r="EU115" s="285" t="str">
        <f t="shared" si="262"/>
        <v/>
      </c>
    </row>
    <row r="116" spans="1:151" ht="18" customHeight="1" x14ac:dyDescent="0.2">
      <c r="A116" s="126" t="str">
        <f t="shared" si="249"/>
        <v>U20M Pole Vault</v>
      </c>
      <c r="B116" s="150" t="str">
        <f>'U13-U17-U20 Champs Timescale'!B84</f>
        <v>F17</v>
      </c>
      <c r="C116" s="142">
        <f>'U13-U17-U20 Champs Timescale'!C84</f>
        <v>0.4375</v>
      </c>
      <c r="D116" s="143">
        <f>'U13-U17-U20 Champs Timescale'!D84</f>
        <v>1.7361111111111112E-2</v>
      </c>
      <c r="E116" s="144">
        <f>'U13-U17-U20 Champs Timescale'!E84</f>
        <v>0.44791666666666669</v>
      </c>
      <c r="F116" s="145">
        <f>'U13-U17-U20 Champs Timescale'!F84</f>
        <v>0.46527777777777779</v>
      </c>
      <c r="G116" s="196">
        <f>'U13-U17-U20 Champs Timescale'!G84</f>
        <v>0.5</v>
      </c>
      <c r="H116" s="153" t="str">
        <f>'U13-U17-U20 Champs Timescale'!K84</f>
        <v>Pole Vault</v>
      </c>
      <c r="I116" s="146" t="str">
        <f>'U13-U17-U20 Champs Timescale'!L84</f>
        <v>Final</v>
      </c>
      <c r="J116" s="149" t="str">
        <f>'U13-U17-U20 Champs Timescale'!H84</f>
        <v>U20M</v>
      </c>
      <c r="K116" s="147">
        <f>'U13-U17-U20 Champs Timescale'!I84</f>
        <v>3</v>
      </c>
      <c r="L116" s="148">
        <f>'U13-U17-U20 Champs Timescale'!J84</f>
        <v>8</v>
      </c>
      <c r="M116" s="149">
        <f>'U13-U17-U20 Champs Timescale'!O84</f>
        <v>12</v>
      </c>
      <c r="N116" s="191">
        <f>'U13-U17-U20 Champs Timescale'!P84</f>
        <v>0</v>
      </c>
      <c r="O116" s="146">
        <f>'U13-U17-U20 Champs Timescale'!Q84</f>
        <v>0.46875</v>
      </c>
      <c r="P116" s="183">
        <f>'U13-U17-U20 Champs Timescale'!R84</f>
        <v>0</v>
      </c>
      <c r="Q116" s="146">
        <f>Q115</f>
        <v>0.57638888888888884</v>
      </c>
      <c r="R116" s="118">
        <f>'U13-U17-U20 Champs Timescale'!U84</f>
        <v>0</v>
      </c>
      <c r="S116" s="54">
        <v>1</v>
      </c>
      <c r="T116" s="695" t="s">
        <v>92</v>
      </c>
      <c r="U116" s="696"/>
      <c r="V116" s="696"/>
      <c r="W116" s="696"/>
      <c r="X116" s="696"/>
      <c r="Y116" s="696"/>
      <c r="Z116" s="285">
        <f t="shared" si="250"/>
        <v>0</v>
      </c>
      <c r="AA116" s="285">
        <f t="shared" si="250"/>
        <v>0</v>
      </c>
      <c r="AB116" s="285">
        <f t="shared" si="250"/>
        <v>0</v>
      </c>
      <c r="AC116" s="285">
        <f t="shared" si="250"/>
        <v>0</v>
      </c>
      <c r="AD116" s="285">
        <f t="shared" si="250"/>
        <v>0</v>
      </c>
      <c r="AE116" s="285">
        <f t="shared" si="250"/>
        <v>0</v>
      </c>
      <c r="AF116" s="285">
        <f t="shared" si="250"/>
        <v>0</v>
      </c>
      <c r="AG116" s="285">
        <f t="shared" si="250"/>
        <v>0</v>
      </c>
      <c r="AH116" s="285">
        <f t="shared" si="250"/>
        <v>0</v>
      </c>
      <c r="AI116" s="285">
        <f t="shared" si="250"/>
        <v>0</v>
      </c>
      <c r="AJ116" s="285">
        <f t="shared" si="251"/>
        <v>0</v>
      </c>
      <c r="AK116" s="285">
        <f t="shared" si="251"/>
        <v>0</v>
      </c>
      <c r="AL116" s="285">
        <f t="shared" si="251"/>
        <v>0</v>
      </c>
      <c r="AM116" s="285">
        <f t="shared" si="251"/>
        <v>0</v>
      </c>
      <c r="AN116" s="285">
        <f t="shared" si="251"/>
        <v>0</v>
      </c>
      <c r="AO116" s="285">
        <f t="shared" si="251"/>
        <v>0</v>
      </c>
      <c r="AP116" s="285">
        <f t="shared" si="251"/>
        <v>0</v>
      </c>
      <c r="AQ116" s="285">
        <f t="shared" si="251"/>
        <v>0</v>
      </c>
      <c r="AR116" s="285">
        <f t="shared" si="251"/>
        <v>0</v>
      </c>
      <c r="AS116" s="285">
        <f t="shared" si="251"/>
        <v>0</v>
      </c>
      <c r="AT116" s="285">
        <f t="shared" si="252"/>
        <v>0</v>
      </c>
      <c r="AU116" s="285">
        <f t="shared" si="252"/>
        <v>0</v>
      </c>
      <c r="AV116" s="285">
        <f t="shared" si="252"/>
        <v>0</v>
      </c>
      <c r="AW116" s="285">
        <f t="shared" si="252"/>
        <v>0</v>
      </c>
      <c r="AX116" s="285">
        <f t="shared" si="252"/>
        <v>0</v>
      </c>
      <c r="AY116" s="285">
        <f t="shared" si="252"/>
        <v>0</v>
      </c>
      <c r="AZ116" s="285">
        <f t="shared" si="252"/>
        <v>0</v>
      </c>
      <c r="BA116" s="285">
        <f t="shared" si="252"/>
        <v>0</v>
      </c>
      <c r="BB116" s="285">
        <f t="shared" si="252"/>
        <v>0</v>
      </c>
      <c r="BC116" s="285">
        <f t="shared" si="252"/>
        <v>0</v>
      </c>
      <c r="BD116" s="285">
        <f t="shared" si="253"/>
        <v>0</v>
      </c>
      <c r="BE116" s="285">
        <f t="shared" si="253"/>
        <v>0</v>
      </c>
      <c r="BF116" s="285" t="str">
        <f t="shared" si="253"/>
        <v/>
      </c>
      <c r="BG116" s="285" t="str">
        <f t="shared" si="253"/>
        <v/>
      </c>
      <c r="BH116" s="285" t="str">
        <f t="shared" si="253"/>
        <v/>
      </c>
      <c r="BI116" s="285" t="str">
        <f t="shared" si="253"/>
        <v/>
      </c>
      <c r="BJ116" s="285" t="str">
        <f t="shared" si="253"/>
        <v/>
      </c>
      <c r="BK116" s="285" t="str">
        <f t="shared" si="253"/>
        <v/>
      </c>
      <c r="BL116" s="285" t="str">
        <f t="shared" si="253"/>
        <v/>
      </c>
      <c r="BM116" s="285" t="str">
        <f t="shared" si="253"/>
        <v/>
      </c>
      <c r="BN116" s="285" t="str">
        <f t="shared" si="254"/>
        <v/>
      </c>
      <c r="BO116" s="285" t="str">
        <f t="shared" si="254"/>
        <v/>
      </c>
      <c r="BP116" s="285" t="str">
        <f t="shared" si="254"/>
        <v/>
      </c>
      <c r="BQ116" s="285" t="str">
        <f t="shared" si="254"/>
        <v/>
      </c>
      <c r="BR116" s="285" t="str">
        <f t="shared" si="254"/>
        <v/>
      </c>
      <c r="BS116" s="285" t="str">
        <f t="shared" si="254"/>
        <v/>
      </c>
      <c r="BT116" s="285" t="str">
        <f t="shared" si="254"/>
        <v/>
      </c>
      <c r="BU116" s="285" t="str">
        <f t="shared" si="254"/>
        <v/>
      </c>
      <c r="BV116" s="285" t="str">
        <f t="shared" si="254"/>
        <v/>
      </c>
      <c r="BW116" s="285" t="str">
        <f t="shared" si="254"/>
        <v/>
      </c>
      <c r="BX116" s="285" t="str">
        <f t="shared" si="255"/>
        <v/>
      </c>
      <c r="BY116" s="285" t="str">
        <f t="shared" si="255"/>
        <v/>
      </c>
      <c r="BZ116" s="285" t="str">
        <f t="shared" si="255"/>
        <v/>
      </c>
      <c r="CA116" s="285" t="str">
        <f t="shared" si="255"/>
        <v/>
      </c>
      <c r="CB116" s="285" t="str">
        <f t="shared" si="255"/>
        <v/>
      </c>
      <c r="CC116" s="285" t="str">
        <f t="shared" si="255"/>
        <v/>
      </c>
      <c r="CD116" s="285" t="str">
        <f t="shared" si="255"/>
        <v/>
      </c>
      <c r="CE116" s="285" t="str">
        <f t="shared" si="255"/>
        <v/>
      </c>
      <c r="CF116" s="285" t="str">
        <f t="shared" si="255"/>
        <v/>
      </c>
      <c r="CG116" s="285" t="str">
        <f t="shared" si="255"/>
        <v/>
      </c>
      <c r="CH116" s="285" t="str">
        <f t="shared" si="256"/>
        <v/>
      </c>
      <c r="CI116" s="285" t="str">
        <f t="shared" si="256"/>
        <v/>
      </c>
      <c r="CJ116" s="285" t="str">
        <f t="shared" si="256"/>
        <v/>
      </c>
      <c r="CK116" s="285" t="str">
        <f t="shared" si="256"/>
        <v/>
      </c>
      <c r="CL116" s="285" t="str">
        <f t="shared" si="256"/>
        <v/>
      </c>
      <c r="CM116" s="285" t="str">
        <f t="shared" si="256"/>
        <v/>
      </c>
      <c r="CN116" s="285" t="str">
        <f t="shared" si="256"/>
        <v/>
      </c>
      <c r="CO116" s="285" t="str">
        <f t="shared" si="256"/>
        <v/>
      </c>
      <c r="CP116" s="285" t="str">
        <f t="shared" si="256"/>
        <v/>
      </c>
      <c r="CQ116" s="285" t="str">
        <f t="shared" si="256"/>
        <v/>
      </c>
      <c r="CR116" s="285" t="str">
        <f t="shared" si="257"/>
        <v/>
      </c>
      <c r="CS116" s="285" t="str">
        <f t="shared" si="257"/>
        <v/>
      </c>
      <c r="CT116" s="285" t="str">
        <f t="shared" si="257"/>
        <v/>
      </c>
      <c r="CU116" s="285" t="str">
        <f t="shared" si="257"/>
        <v/>
      </c>
      <c r="CV116" s="285" t="str">
        <f t="shared" si="257"/>
        <v/>
      </c>
      <c r="CW116" s="285" t="str">
        <f t="shared" si="257"/>
        <v/>
      </c>
      <c r="CX116" s="285" t="str">
        <f t="shared" si="257"/>
        <v/>
      </c>
      <c r="CY116" s="285" t="str">
        <f t="shared" si="257"/>
        <v/>
      </c>
      <c r="CZ116" s="285" t="str">
        <f t="shared" si="257"/>
        <v/>
      </c>
      <c r="DA116" s="285" t="str">
        <f t="shared" si="257"/>
        <v/>
      </c>
      <c r="DB116" s="285" t="str">
        <f t="shared" si="258"/>
        <v/>
      </c>
      <c r="DC116" s="285" t="str">
        <f t="shared" si="258"/>
        <v/>
      </c>
      <c r="DD116" s="285" t="str">
        <f t="shared" si="258"/>
        <v/>
      </c>
      <c r="DE116" s="285" t="str">
        <f t="shared" si="258"/>
        <v/>
      </c>
      <c r="DF116" s="285" t="str">
        <f t="shared" si="258"/>
        <v/>
      </c>
      <c r="DG116" s="285" t="str">
        <f t="shared" si="258"/>
        <v/>
      </c>
      <c r="DH116" s="285" t="str">
        <f t="shared" si="258"/>
        <v/>
      </c>
      <c r="DI116" s="285" t="str">
        <f t="shared" si="258"/>
        <v/>
      </c>
      <c r="DJ116" s="285" t="str">
        <f t="shared" si="258"/>
        <v/>
      </c>
      <c r="DK116" s="285" t="str">
        <f t="shared" si="258"/>
        <v/>
      </c>
      <c r="DL116" s="285" t="str">
        <f t="shared" si="259"/>
        <v/>
      </c>
      <c r="DM116" s="285" t="str">
        <f t="shared" si="259"/>
        <v/>
      </c>
      <c r="DN116" s="285" t="str">
        <f t="shared" si="259"/>
        <v/>
      </c>
      <c r="DO116" s="285" t="str">
        <f t="shared" si="259"/>
        <v/>
      </c>
      <c r="DP116" s="285" t="str">
        <f t="shared" si="259"/>
        <v/>
      </c>
      <c r="DQ116" s="285" t="str">
        <f t="shared" si="259"/>
        <v/>
      </c>
      <c r="DR116" s="285" t="str">
        <f t="shared" si="259"/>
        <v/>
      </c>
      <c r="DS116" s="285" t="str">
        <f t="shared" si="259"/>
        <v/>
      </c>
      <c r="DT116" s="285" t="str">
        <f t="shared" si="259"/>
        <v/>
      </c>
      <c r="DU116" s="285" t="str">
        <f t="shared" si="259"/>
        <v/>
      </c>
      <c r="DV116" s="285" t="str">
        <f t="shared" si="260"/>
        <v/>
      </c>
      <c r="DW116" s="285" t="str">
        <f t="shared" si="260"/>
        <v/>
      </c>
      <c r="DX116" s="285" t="str">
        <f t="shared" si="260"/>
        <v/>
      </c>
      <c r="DY116" s="285" t="str">
        <f t="shared" si="260"/>
        <v/>
      </c>
      <c r="DZ116" s="285" t="str">
        <f t="shared" si="260"/>
        <v/>
      </c>
      <c r="EA116" s="285" t="str">
        <f t="shared" si="260"/>
        <v/>
      </c>
      <c r="EB116" s="285" t="str">
        <f t="shared" si="260"/>
        <v/>
      </c>
      <c r="EC116" s="285" t="str">
        <f t="shared" si="260"/>
        <v/>
      </c>
      <c r="ED116" s="285" t="str">
        <f t="shared" si="260"/>
        <v/>
      </c>
      <c r="EE116" s="285" t="str">
        <f t="shared" si="260"/>
        <v/>
      </c>
      <c r="EF116" s="285" t="str">
        <f t="shared" si="261"/>
        <v/>
      </c>
      <c r="EG116" s="285" t="str">
        <f t="shared" si="261"/>
        <v/>
      </c>
      <c r="EH116" s="285" t="str">
        <f t="shared" si="261"/>
        <v/>
      </c>
      <c r="EI116" s="285" t="str">
        <f t="shared" si="261"/>
        <v/>
      </c>
      <c r="EJ116" s="285" t="str">
        <f t="shared" si="261"/>
        <v/>
      </c>
      <c r="EK116" s="285" t="str">
        <f t="shared" si="261"/>
        <v/>
      </c>
      <c r="EL116" s="285" t="str">
        <f t="shared" si="261"/>
        <v/>
      </c>
      <c r="EM116" s="285" t="str">
        <f t="shared" si="261"/>
        <v/>
      </c>
      <c r="EN116" s="285" t="str">
        <f t="shared" si="261"/>
        <v/>
      </c>
      <c r="EO116" s="285" t="str">
        <f t="shared" si="261"/>
        <v/>
      </c>
      <c r="EP116" s="285" t="str">
        <f t="shared" si="262"/>
        <v/>
      </c>
      <c r="EQ116" s="285" t="str">
        <f t="shared" si="262"/>
        <v/>
      </c>
      <c r="ER116" s="285" t="str">
        <f t="shared" si="262"/>
        <v/>
      </c>
      <c r="ES116" s="285" t="str">
        <f t="shared" si="262"/>
        <v/>
      </c>
      <c r="ET116" s="285" t="str">
        <f t="shared" si="262"/>
        <v/>
      </c>
      <c r="EU116" s="285" t="str">
        <f t="shared" si="262"/>
        <v/>
      </c>
    </row>
    <row r="117" spans="1:151" ht="18" customHeight="1" x14ac:dyDescent="0.2">
      <c r="A117" s="126" t="str">
        <f t="shared" si="249"/>
        <v>U13B Long Jump</v>
      </c>
      <c r="B117" s="150" t="str">
        <f>'U13-U17-U20 Champs Timescale'!B85</f>
        <v>F18</v>
      </c>
      <c r="C117" s="142">
        <f>'U13-U17-U20 Champs Timescale'!C85</f>
        <v>0.42708333333333331</v>
      </c>
      <c r="D117" s="143">
        <f>'U13-U17-U20 Champs Timescale'!D85</f>
        <v>1.7361111111111112E-2</v>
      </c>
      <c r="E117" s="144">
        <f>'U13-U17-U20 Champs Timescale'!E85</f>
        <v>0.46180555555555558</v>
      </c>
      <c r="F117" s="145">
        <f>'U13-U17-U20 Champs Timescale'!F85</f>
        <v>0.47916666666666669</v>
      </c>
      <c r="G117" s="196">
        <f>'U13-U17-U20 Champs Timescale'!G85</f>
        <v>0.48958333333333331</v>
      </c>
      <c r="H117" s="153" t="str">
        <f>'U13-U17-U20 Champs Timescale'!K85</f>
        <v>Long Jump</v>
      </c>
      <c r="I117" s="146" t="str">
        <f>'U13-U17-U20 Champs Timescale'!L85</f>
        <v>Final</v>
      </c>
      <c r="J117" s="149" t="str">
        <f>'U13-U17-U20 Champs Timescale'!H85</f>
        <v>U13B</v>
      </c>
      <c r="K117" s="147">
        <f>'U13-U17-U20 Champs Timescale'!I85</f>
        <v>5</v>
      </c>
      <c r="L117" s="148">
        <f>'U13-U17-U20 Champs Timescale'!J85</f>
        <v>3</v>
      </c>
      <c r="M117" s="149">
        <f>'U13-U17-U20 Champs Timescale'!O85</f>
        <v>10</v>
      </c>
      <c r="N117" s="191">
        <f>'U13-U17-U20 Champs Timescale'!P85</f>
        <v>6.9444444444444449E-3</v>
      </c>
      <c r="O117" s="146">
        <f>'U13-U17-U20 Champs Timescale'!Q85</f>
        <v>0.4826388888888889</v>
      </c>
      <c r="P117" s="183">
        <f>'U13-U17-U20 Champs Timescale'!R85</f>
        <v>1.0416666666666668E-2</v>
      </c>
      <c r="Q117" s="146">
        <f t="shared" si="263"/>
        <v>0.5</v>
      </c>
      <c r="R117" s="118">
        <f>'U13-U17-U20 Champs Timescale'!U85</f>
        <v>6</v>
      </c>
      <c r="S117" s="54">
        <v>1</v>
      </c>
      <c r="T117" s="695" t="s">
        <v>92</v>
      </c>
      <c r="U117" s="696"/>
      <c r="V117" s="696"/>
      <c r="W117" s="696"/>
      <c r="X117" s="696"/>
      <c r="Y117" s="696"/>
      <c r="Z117" s="285" t="str">
        <f t="shared" si="250"/>
        <v/>
      </c>
      <c r="AA117" s="285" t="str">
        <f t="shared" si="250"/>
        <v/>
      </c>
      <c r="AB117" s="285" t="str">
        <f t="shared" si="250"/>
        <v/>
      </c>
      <c r="AC117" s="285" t="str">
        <f t="shared" si="250"/>
        <v/>
      </c>
      <c r="AD117" s="285">
        <f t="shared" si="250"/>
        <v>6</v>
      </c>
      <c r="AE117" s="285">
        <f t="shared" si="250"/>
        <v>6</v>
      </c>
      <c r="AF117" s="285">
        <f t="shared" si="250"/>
        <v>6</v>
      </c>
      <c r="AG117" s="285">
        <f t="shared" si="250"/>
        <v>6</v>
      </c>
      <c r="AH117" s="285">
        <f t="shared" si="250"/>
        <v>6</v>
      </c>
      <c r="AI117" s="285">
        <f t="shared" si="250"/>
        <v>6</v>
      </c>
      <c r="AJ117" s="285" t="str">
        <f t="shared" si="251"/>
        <v/>
      </c>
      <c r="AK117" s="285" t="str">
        <f t="shared" si="251"/>
        <v/>
      </c>
      <c r="AL117" s="285" t="str">
        <f t="shared" si="251"/>
        <v/>
      </c>
      <c r="AM117" s="285" t="str">
        <f t="shared" si="251"/>
        <v/>
      </c>
      <c r="AN117" s="285" t="str">
        <f t="shared" si="251"/>
        <v/>
      </c>
      <c r="AO117" s="285" t="str">
        <f t="shared" si="251"/>
        <v/>
      </c>
      <c r="AP117" s="285" t="str">
        <f t="shared" si="251"/>
        <v/>
      </c>
      <c r="AQ117" s="285" t="str">
        <f t="shared" si="251"/>
        <v/>
      </c>
      <c r="AR117" s="285" t="str">
        <f t="shared" si="251"/>
        <v/>
      </c>
      <c r="AS117" s="285" t="str">
        <f t="shared" si="251"/>
        <v/>
      </c>
      <c r="AT117" s="285" t="str">
        <f t="shared" si="252"/>
        <v/>
      </c>
      <c r="AU117" s="285" t="str">
        <f t="shared" si="252"/>
        <v/>
      </c>
      <c r="AV117" s="285" t="str">
        <f t="shared" si="252"/>
        <v/>
      </c>
      <c r="AW117" s="285" t="str">
        <f t="shared" si="252"/>
        <v/>
      </c>
      <c r="AX117" s="285" t="str">
        <f t="shared" si="252"/>
        <v/>
      </c>
      <c r="AY117" s="285" t="str">
        <f t="shared" si="252"/>
        <v/>
      </c>
      <c r="AZ117" s="285" t="str">
        <f t="shared" si="252"/>
        <v/>
      </c>
      <c r="BA117" s="285" t="str">
        <f t="shared" si="252"/>
        <v/>
      </c>
      <c r="BB117" s="285" t="str">
        <f t="shared" si="252"/>
        <v/>
      </c>
      <c r="BC117" s="285" t="str">
        <f t="shared" si="252"/>
        <v/>
      </c>
      <c r="BD117" s="285" t="str">
        <f t="shared" si="253"/>
        <v/>
      </c>
      <c r="BE117" s="285" t="str">
        <f t="shared" si="253"/>
        <v/>
      </c>
      <c r="BF117" s="285" t="str">
        <f t="shared" si="253"/>
        <v/>
      </c>
      <c r="BG117" s="285" t="str">
        <f t="shared" si="253"/>
        <v/>
      </c>
      <c r="BH117" s="285" t="str">
        <f t="shared" si="253"/>
        <v/>
      </c>
      <c r="BI117" s="285" t="str">
        <f t="shared" si="253"/>
        <v/>
      </c>
      <c r="BJ117" s="285" t="str">
        <f t="shared" si="253"/>
        <v/>
      </c>
      <c r="BK117" s="285" t="str">
        <f t="shared" si="253"/>
        <v/>
      </c>
      <c r="BL117" s="285" t="str">
        <f t="shared" si="253"/>
        <v/>
      </c>
      <c r="BM117" s="285" t="str">
        <f t="shared" si="253"/>
        <v/>
      </c>
      <c r="BN117" s="285" t="str">
        <f t="shared" si="254"/>
        <v/>
      </c>
      <c r="BO117" s="285" t="str">
        <f t="shared" si="254"/>
        <v/>
      </c>
      <c r="BP117" s="285" t="str">
        <f t="shared" si="254"/>
        <v/>
      </c>
      <c r="BQ117" s="285" t="str">
        <f t="shared" si="254"/>
        <v/>
      </c>
      <c r="BR117" s="285" t="str">
        <f t="shared" si="254"/>
        <v/>
      </c>
      <c r="BS117" s="285" t="str">
        <f t="shared" si="254"/>
        <v/>
      </c>
      <c r="BT117" s="285" t="str">
        <f t="shared" si="254"/>
        <v/>
      </c>
      <c r="BU117" s="285" t="str">
        <f t="shared" si="254"/>
        <v/>
      </c>
      <c r="BV117" s="285" t="str">
        <f t="shared" si="254"/>
        <v/>
      </c>
      <c r="BW117" s="285" t="str">
        <f t="shared" si="254"/>
        <v/>
      </c>
      <c r="BX117" s="285" t="str">
        <f t="shared" si="255"/>
        <v/>
      </c>
      <c r="BY117" s="285" t="str">
        <f t="shared" si="255"/>
        <v/>
      </c>
      <c r="BZ117" s="285" t="str">
        <f t="shared" si="255"/>
        <v/>
      </c>
      <c r="CA117" s="285" t="str">
        <f t="shared" si="255"/>
        <v/>
      </c>
      <c r="CB117" s="285" t="str">
        <f t="shared" si="255"/>
        <v/>
      </c>
      <c r="CC117" s="285" t="str">
        <f t="shared" si="255"/>
        <v/>
      </c>
      <c r="CD117" s="285" t="str">
        <f t="shared" si="255"/>
        <v/>
      </c>
      <c r="CE117" s="285" t="str">
        <f t="shared" si="255"/>
        <v/>
      </c>
      <c r="CF117" s="285" t="str">
        <f t="shared" si="255"/>
        <v/>
      </c>
      <c r="CG117" s="285" t="str">
        <f t="shared" si="255"/>
        <v/>
      </c>
      <c r="CH117" s="285" t="str">
        <f t="shared" si="256"/>
        <v/>
      </c>
      <c r="CI117" s="285" t="str">
        <f t="shared" si="256"/>
        <v/>
      </c>
      <c r="CJ117" s="285" t="str">
        <f t="shared" si="256"/>
        <v/>
      </c>
      <c r="CK117" s="285" t="str">
        <f t="shared" si="256"/>
        <v/>
      </c>
      <c r="CL117" s="285" t="str">
        <f t="shared" si="256"/>
        <v/>
      </c>
      <c r="CM117" s="285" t="str">
        <f t="shared" si="256"/>
        <v/>
      </c>
      <c r="CN117" s="285" t="str">
        <f t="shared" si="256"/>
        <v/>
      </c>
      <c r="CO117" s="285" t="str">
        <f t="shared" si="256"/>
        <v/>
      </c>
      <c r="CP117" s="285" t="str">
        <f t="shared" si="256"/>
        <v/>
      </c>
      <c r="CQ117" s="285" t="str">
        <f t="shared" si="256"/>
        <v/>
      </c>
      <c r="CR117" s="285" t="str">
        <f t="shared" si="257"/>
        <v/>
      </c>
      <c r="CS117" s="285" t="str">
        <f t="shared" si="257"/>
        <v/>
      </c>
      <c r="CT117" s="285" t="str">
        <f t="shared" si="257"/>
        <v/>
      </c>
      <c r="CU117" s="285" t="str">
        <f t="shared" si="257"/>
        <v/>
      </c>
      <c r="CV117" s="285" t="str">
        <f t="shared" si="257"/>
        <v/>
      </c>
      <c r="CW117" s="285" t="str">
        <f t="shared" si="257"/>
        <v/>
      </c>
      <c r="CX117" s="285" t="str">
        <f t="shared" si="257"/>
        <v/>
      </c>
      <c r="CY117" s="285" t="str">
        <f t="shared" si="257"/>
        <v/>
      </c>
      <c r="CZ117" s="285" t="str">
        <f t="shared" si="257"/>
        <v/>
      </c>
      <c r="DA117" s="285" t="str">
        <f t="shared" si="257"/>
        <v/>
      </c>
      <c r="DB117" s="285" t="str">
        <f t="shared" si="258"/>
        <v/>
      </c>
      <c r="DC117" s="285" t="str">
        <f t="shared" si="258"/>
        <v/>
      </c>
      <c r="DD117" s="285" t="str">
        <f t="shared" si="258"/>
        <v/>
      </c>
      <c r="DE117" s="285" t="str">
        <f t="shared" si="258"/>
        <v/>
      </c>
      <c r="DF117" s="285" t="str">
        <f t="shared" si="258"/>
        <v/>
      </c>
      <c r="DG117" s="285" t="str">
        <f t="shared" si="258"/>
        <v/>
      </c>
      <c r="DH117" s="285" t="str">
        <f t="shared" si="258"/>
        <v/>
      </c>
      <c r="DI117" s="285" t="str">
        <f t="shared" si="258"/>
        <v/>
      </c>
      <c r="DJ117" s="285" t="str">
        <f t="shared" si="258"/>
        <v/>
      </c>
      <c r="DK117" s="285" t="str">
        <f t="shared" si="258"/>
        <v/>
      </c>
      <c r="DL117" s="285" t="str">
        <f t="shared" si="259"/>
        <v/>
      </c>
      <c r="DM117" s="285" t="str">
        <f t="shared" si="259"/>
        <v/>
      </c>
      <c r="DN117" s="285" t="str">
        <f t="shared" si="259"/>
        <v/>
      </c>
      <c r="DO117" s="285" t="str">
        <f t="shared" si="259"/>
        <v/>
      </c>
      <c r="DP117" s="285" t="str">
        <f t="shared" si="259"/>
        <v/>
      </c>
      <c r="DQ117" s="285" t="str">
        <f t="shared" si="259"/>
        <v/>
      </c>
      <c r="DR117" s="285" t="str">
        <f t="shared" si="259"/>
        <v/>
      </c>
      <c r="DS117" s="285" t="str">
        <f t="shared" si="259"/>
        <v/>
      </c>
      <c r="DT117" s="285" t="str">
        <f t="shared" si="259"/>
        <v/>
      </c>
      <c r="DU117" s="285" t="str">
        <f t="shared" si="259"/>
        <v/>
      </c>
      <c r="DV117" s="285" t="str">
        <f t="shared" si="260"/>
        <v/>
      </c>
      <c r="DW117" s="285" t="str">
        <f t="shared" si="260"/>
        <v/>
      </c>
      <c r="DX117" s="285" t="str">
        <f t="shared" si="260"/>
        <v/>
      </c>
      <c r="DY117" s="285" t="str">
        <f t="shared" si="260"/>
        <v/>
      </c>
      <c r="DZ117" s="285" t="str">
        <f t="shared" si="260"/>
        <v/>
      </c>
      <c r="EA117" s="285" t="str">
        <f t="shared" si="260"/>
        <v/>
      </c>
      <c r="EB117" s="285" t="str">
        <f t="shared" si="260"/>
        <v/>
      </c>
      <c r="EC117" s="285" t="str">
        <f t="shared" si="260"/>
        <v/>
      </c>
      <c r="ED117" s="285" t="str">
        <f t="shared" si="260"/>
        <v/>
      </c>
      <c r="EE117" s="285" t="str">
        <f t="shared" si="260"/>
        <v/>
      </c>
      <c r="EF117" s="285" t="str">
        <f t="shared" si="261"/>
        <v/>
      </c>
      <c r="EG117" s="285" t="str">
        <f t="shared" si="261"/>
        <v/>
      </c>
      <c r="EH117" s="285" t="str">
        <f t="shared" si="261"/>
        <v/>
      </c>
      <c r="EI117" s="285" t="str">
        <f t="shared" si="261"/>
        <v/>
      </c>
      <c r="EJ117" s="285" t="str">
        <f t="shared" si="261"/>
        <v/>
      </c>
      <c r="EK117" s="285" t="str">
        <f t="shared" si="261"/>
        <v/>
      </c>
      <c r="EL117" s="285" t="str">
        <f t="shared" si="261"/>
        <v/>
      </c>
      <c r="EM117" s="285" t="str">
        <f t="shared" si="261"/>
        <v/>
      </c>
      <c r="EN117" s="285" t="str">
        <f t="shared" si="261"/>
        <v/>
      </c>
      <c r="EO117" s="285" t="str">
        <f t="shared" si="261"/>
        <v/>
      </c>
      <c r="EP117" s="285" t="str">
        <f t="shared" si="262"/>
        <v/>
      </c>
      <c r="EQ117" s="285" t="str">
        <f t="shared" si="262"/>
        <v/>
      </c>
      <c r="ER117" s="285" t="str">
        <f t="shared" si="262"/>
        <v/>
      </c>
      <c r="ES117" s="285" t="str">
        <f t="shared" si="262"/>
        <v/>
      </c>
      <c r="ET117" s="285" t="str">
        <f t="shared" si="262"/>
        <v/>
      </c>
      <c r="EU117" s="285" t="str">
        <f t="shared" si="262"/>
        <v/>
      </c>
    </row>
    <row r="118" spans="1:151" ht="18" customHeight="1" x14ac:dyDescent="0.2">
      <c r="A118" s="126" t="str">
        <f t="shared" si="249"/>
        <v>U20W Triple Jump</v>
      </c>
      <c r="B118" s="150" t="str">
        <f>'U13-U17-U20 Champs Timescale'!B86</f>
        <v>F19</v>
      </c>
      <c r="C118" s="142">
        <f>'U13-U17-U20 Champs Timescale'!C86</f>
        <v>0.52083333333333337</v>
      </c>
      <c r="D118" s="143">
        <f>'U13-U17-U20 Champs Timescale'!D86</f>
        <v>1.7361111111111112E-2</v>
      </c>
      <c r="E118" s="144">
        <f>'U13-U17-U20 Champs Timescale'!E86</f>
        <v>0.54166666666666663</v>
      </c>
      <c r="F118" s="145">
        <f>'U13-U17-U20 Champs Timescale'!F86</f>
        <v>0.55902777777777779</v>
      </c>
      <c r="G118" s="196">
        <f>'U13-U17-U20 Champs Timescale'!G86</f>
        <v>0.58333333333333337</v>
      </c>
      <c r="H118" s="153" t="str">
        <f>'U13-U17-U20 Champs Timescale'!K86</f>
        <v>Triple Jump</v>
      </c>
      <c r="I118" s="146" t="str">
        <f>'U13-U17-U20 Champs Timescale'!L86</f>
        <v>Final</v>
      </c>
      <c r="J118" s="149" t="str">
        <f>'U13-U17-U20 Champs Timescale'!H86</f>
        <v>U20W</v>
      </c>
      <c r="K118" s="147">
        <f>'U13-U17-U20 Champs Timescale'!I86</f>
        <v>2</v>
      </c>
      <c r="L118" s="148">
        <f>'U13-U17-U20 Champs Timescale'!J86</f>
        <v>6</v>
      </c>
      <c r="M118" s="149">
        <f>'U13-U17-U20 Champs Timescale'!O86</f>
        <v>4</v>
      </c>
      <c r="N118" s="191">
        <f>'U13-U17-U20 Champs Timescale'!P86</f>
        <v>2.0833333333333332E-2</v>
      </c>
      <c r="O118" s="146">
        <f>'U13-U17-U20 Champs Timescale'!Q86</f>
        <v>0.5625</v>
      </c>
      <c r="P118" s="183">
        <f>'U13-U17-U20 Champs Timescale'!R86</f>
        <v>6.25E-2</v>
      </c>
      <c r="Q118" s="146">
        <f t="shared" si="263"/>
        <v>0.64583333333333326</v>
      </c>
      <c r="R118" s="118">
        <f>'U13-U17-U20 Champs Timescale'!U86</f>
        <v>6</v>
      </c>
      <c r="S118" s="54">
        <v>1</v>
      </c>
      <c r="T118" s="695" t="s">
        <v>110</v>
      </c>
      <c r="U118" s="696"/>
      <c r="V118" s="696"/>
      <c r="W118" s="696"/>
      <c r="X118" s="696"/>
      <c r="Y118" s="696"/>
      <c r="Z118" s="285" t="str">
        <f t="shared" si="250"/>
        <v/>
      </c>
      <c r="AA118" s="285" t="str">
        <f t="shared" si="250"/>
        <v/>
      </c>
      <c r="AB118" s="285" t="str">
        <f t="shared" si="250"/>
        <v/>
      </c>
      <c r="AC118" s="285" t="str">
        <f t="shared" si="250"/>
        <v/>
      </c>
      <c r="AD118" s="285" t="str">
        <f t="shared" si="250"/>
        <v/>
      </c>
      <c r="AE118" s="285" t="str">
        <f t="shared" si="250"/>
        <v/>
      </c>
      <c r="AF118" s="285" t="str">
        <f t="shared" si="250"/>
        <v/>
      </c>
      <c r="AG118" s="285" t="str">
        <f t="shared" si="250"/>
        <v/>
      </c>
      <c r="AH118" s="285" t="str">
        <f t="shared" si="250"/>
        <v/>
      </c>
      <c r="AI118" s="285" t="str">
        <f t="shared" si="250"/>
        <v/>
      </c>
      <c r="AJ118" s="285" t="str">
        <f t="shared" si="251"/>
        <v/>
      </c>
      <c r="AK118" s="285" t="str">
        <f t="shared" si="251"/>
        <v/>
      </c>
      <c r="AL118" s="285" t="str">
        <f t="shared" si="251"/>
        <v/>
      </c>
      <c r="AM118" s="285" t="str">
        <f t="shared" si="251"/>
        <v/>
      </c>
      <c r="AN118" s="285" t="str">
        <f t="shared" si="251"/>
        <v/>
      </c>
      <c r="AO118" s="285" t="str">
        <f t="shared" si="251"/>
        <v/>
      </c>
      <c r="AP118" s="285" t="str">
        <f t="shared" si="251"/>
        <v/>
      </c>
      <c r="AQ118" s="285" t="str">
        <f t="shared" si="251"/>
        <v/>
      </c>
      <c r="AR118" s="285" t="str">
        <f t="shared" si="251"/>
        <v/>
      </c>
      <c r="AS118" s="285" t="str">
        <f t="shared" si="251"/>
        <v/>
      </c>
      <c r="AT118" s="285" t="str">
        <f t="shared" si="252"/>
        <v/>
      </c>
      <c r="AU118" s="285" t="str">
        <f t="shared" si="252"/>
        <v/>
      </c>
      <c r="AV118" s="285" t="str">
        <f t="shared" si="252"/>
        <v/>
      </c>
      <c r="AW118" s="285" t="str">
        <f t="shared" si="252"/>
        <v/>
      </c>
      <c r="AX118" s="285" t="str">
        <f t="shared" si="252"/>
        <v/>
      </c>
      <c r="AY118" s="285" t="str">
        <f t="shared" si="252"/>
        <v/>
      </c>
      <c r="AZ118" s="285" t="str">
        <f t="shared" si="252"/>
        <v/>
      </c>
      <c r="BA118" s="285">
        <f t="shared" si="252"/>
        <v>6</v>
      </c>
      <c r="BB118" s="285">
        <f t="shared" si="252"/>
        <v>6</v>
      </c>
      <c r="BC118" s="285">
        <f t="shared" si="252"/>
        <v>6</v>
      </c>
      <c r="BD118" s="285">
        <f t="shared" si="253"/>
        <v>6</v>
      </c>
      <c r="BE118" s="285">
        <f t="shared" si="253"/>
        <v>6</v>
      </c>
      <c r="BF118" s="285">
        <f t="shared" si="253"/>
        <v>6</v>
      </c>
      <c r="BG118" s="285">
        <f t="shared" si="253"/>
        <v>6</v>
      </c>
      <c r="BH118" s="285">
        <f t="shared" si="253"/>
        <v>6</v>
      </c>
      <c r="BI118" s="285">
        <f t="shared" si="253"/>
        <v>6</v>
      </c>
      <c r="BJ118" s="285">
        <f t="shared" si="253"/>
        <v>6</v>
      </c>
      <c r="BK118" s="285">
        <f t="shared" si="253"/>
        <v>6</v>
      </c>
      <c r="BL118" s="285">
        <f t="shared" si="253"/>
        <v>6</v>
      </c>
      <c r="BM118" s="285">
        <f t="shared" si="253"/>
        <v>6</v>
      </c>
      <c r="BN118" s="285">
        <f t="shared" si="254"/>
        <v>6</v>
      </c>
      <c r="BO118" s="285">
        <f t="shared" si="254"/>
        <v>6</v>
      </c>
      <c r="BP118" s="285">
        <f t="shared" si="254"/>
        <v>6</v>
      </c>
      <c r="BQ118" s="285">
        <f t="shared" si="254"/>
        <v>6</v>
      </c>
      <c r="BR118" s="285">
        <f t="shared" si="254"/>
        <v>6</v>
      </c>
      <c r="BS118" s="285">
        <f t="shared" si="254"/>
        <v>6</v>
      </c>
      <c r="BT118" s="285">
        <f t="shared" si="254"/>
        <v>6</v>
      </c>
      <c r="BU118" s="285">
        <f t="shared" si="254"/>
        <v>6</v>
      </c>
      <c r="BV118" s="285">
        <f t="shared" si="254"/>
        <v>6</v>
      </c>
      <c r="BW118" s="285">
        <f t="shared" si="254"/>
        <v>6</v>
      </c>
      <c r="BX118" s="285">
        <f t="shared" si="255"/>
        <v>6</v>
      </c>
      <c r="BY118" s="285">
        <f t="shared" si="255"/>
        <v>6</v>
      </c>
      <c r="BZ118" s="285" t="str">
        <f t="shared" si="255"/>
        <v/>
      </c>
      <c r="CA118" s="285" t="str">
        <f t="shared" si="255"/>
        <v/>
      </c>
      <c r="CB118" s="285" t="str">
        <f t="shared" si="255"/>
        <v/>
      </c>
      <c r="CC118" s="285" t="str">
        <f t="shared" si="255"/>
        <v/>
      </c>
      <c r="CD118" s="285" t="str">
        <f t="shared" si="255"/>
        <v/>
      </c>
      <c r="CE118" s="285" t="str">
        <f t="shared" si="255"/>
        <v/>
      </c>
      <c r="CF118" s="285" t="str">
        <f t="shared" si="255"/>
        <v/>
      </c>
      <c r="CG118" s="285" t="str">
        <f t="shared" si="255"/>
        <v/>
      </c>
      <c r="CH118" s="285" t="str">
        <f t="shared" si="256"/>
        <v/>
      </c>
      <c r="CI118" s="285" t="str">
        <f t="shared" si="256"/>
        <v/>
      </c>
      <c r="CJ118" s="285" t="str">
        <f t="shared" si="256"/>
        <v/>
      </c>
      <c r="CK118" s="285" t="str">
        <f t="shared" si="256"/>
        <v/>
      </c>
      <c r="CL118" s="285" t="str">
        <f t="shared" si="256"/>
        <v/>
      </c>
      <c r="CM118" s="285" t="str">
        <f t="shared" si="256"/>
        <v/>
      </c>
      <c r="CN118" s="285" t="str">
        <f t="shared" si="256"/>
        <v/>
      </c>
      <c r="CO118" s="285" t="str">
        <f t="shared" si="256"/>
        <v/>
      </c>
      <c r="CP118" s="285" t="str">
        <f t="shared" si="256"/>
        <v/>
      </c>
      <c r="CQ118" s="285" t="str">
        <f t="shared" si="256"/>
        <v/>
      </c>
      <c r="CR118" s="285" t="str">
        <f t="shared" si="257"/>
        <v/>
      </c>
      <c r="CS118" s="285" t="str">
        <f t="shared" si="257"/>
        <v/>
      </c>
      <c r="CT118" s="285" t="str">
        <f t="shared" si="257"/>
        <v/>
      </c>
      <c r="CU118" s="285" t="str">
        <f t="shared" si="257"/>
        <v/>
      </c>
      <c r="CV118" s="285" t="str">
        <f t="shared" si="257"/>
        <v/>
      </c>
      <c r="CW118" s="285" t="str">
        <f t="shared" si="257"/>
        <v/>
      </c>
      <c r="CX118" s="285" t="str">
        <f t="shared" si="257"/>
        <v/>
      </c>
      <c r="CY118" s="285" t="str">
        <f t="shared" si="257"/>
        <v/>
      </c>
      <c r="CZ118" s="285" t="str">
        <f t="shared" si="257"/>
        <v/>
      </c>
      <c r="DA118" s="285" t="str">
        <f t="shared" si="257"/>
        <v/>
      </c>
      <c r="DB118" s="285" t="str">
        <f t="shared" si="258"/>
        <v/>
      </c>
      <c r="DC118" s="285" t="str">
        <f t="shared" si="258"/>
        <v/>
      </c>
      <c r="DD118" s="285" t="str">
        <f t="shared" si="258"/>
        <v/>
      </c>
      <c r="DE118" s="285" t="str">
        <f t="shared" si="258"/>
        <v/>
      </c>
      <c r="DF118" s="285" t="str">
        <f t="shared" si="258"/>
        <v/>
      </c>
      <c r="DG118" s="285" t="str">
        <f t="shared" si="258"/>
        <v/>
      </c>
      <c r="DH118" s="285" t="str">
        <f t="shared" si="258"/>
        <v/>
      </c>
      <c r="DI118" s="285" t="str">
        <f t="shared" si="258"/>
        <v/>
      </c>
      <c r="DJ118" s="285" t="str">
        <f t="shared" si="258"/>
        <v/>
      </c>
      <c r="DK118" s="285" t="str">
        <f t="shared" si="258"/>
        <v/>
      </c>
      <c r="DL118" s="285" t="str">
        <f t="shared" si="259"/>
        <v/>
      </c>
      <c r="DM118" s="285" t="str">
        <f t="shared" si="259"/>
        <v/>
      </c>
      <c r="DN118" s="285" t="str">
        <f t="shared" si="259"/>
        <v/>
      </c>
      <c r="DO118" s="285" t="str">
        <f t="shared" si="259"/>
        <v/>
      </c>
      <c r="DP118" s="285" t="str">
        <f t="shared" si="259"/>
        <v/>
      </c>
      <c r="DQ118" s="285" t="str">
        <f t="shared" si="259"/>
        <v/>
      </c>
      <c r="DR118" s="285" t="str">
        <f t="shared" si="259"/>
        <v/>
      </c>
      <c r="DS118" s="285" t="str">
        <f t="shared" si="259"/>
        <v/>
      </c>
      <c r="DT118" s="285" t="str">
        <f t="shared" si="259"/>
        <v/>
      </c>
      <c r="DU118" s="285" t="str">
        <f t="shared" si="259"/>
        <v/>
      </c>
      <c r="DV118" s="285" t="str">
        <f t="shared" si="260"/>
        <v/>
      </c>
      <c r="DW118" s="285" t="str">
        <f t="shared" si="260"/>
        <v/>
      </c>
      <c r="DX118" s="285" t="str">
        <f t="shared" si="260"/>
        <v/>
      </c>
      <c r="DY118" s="285" t="str">
        <f t="shared" si="260"/>
        <v/>
      </c>
      <c r="DZ118" s="285" t="str">
        <f t="shared" si="260"/>
        <v/>
      </c>
      <c r="EA118" s="285" t="str">
        <f t="shared" si="260"/>
        <v/>
      </c>
      <c r="EB118" s="285" t="str">
        <f t="shared" si="260"/>
        <v/>
      </c>
      <c r="EC118" s="285" t="str">
        <f t="shared" si="260"/>
        <v/>
      </c>
      <c r="ED118" s="285" t="str">
        <f t="shared" si="260"/>
        <v/>
      </c>
      <c r="EE118" s="285" t="str">
        <f t="shared" si="260"/>
        <v/>
      </c>
      <c r="EF118" s="285" t="str">
        <f t="shared" si="261"/>
        <v/>
      </c>
      <c r="EG118" s="285" t="str">
        <f t="shared" si="261"/>
        <v/>
      </c>
      <c r="EH118" s="285" t="str">
        <f t="shared" si="261"/>
        <v/>
      </c>
      <c r="EI118" s="285" t="str">
        <f t="shared" si="261"/>
        <v/>
      </c>
      <c r="EJ118" s="285" t="str">
        <f t="shared" si="261"/>
        <v/>
      </c>
      <c r="EK118" s="285" t="str">
        <f t="shared" si="261"/>
        <v/>
      </c>
      <c r="EL118" s="285" t="str">
        <f t="shared" si="261"/>
        <v/>
      </c>
      <c r="EM118" s="285" t="str">
        <f t="shared" si="261"/>
        <v/>
      </c>
      <c r="EN118" s="285" t="str">
        <f t="shared" si="261"/>
        <v/>
      </c>
      <c r="EO118" s="285" t="str">
        <f t="shared" si="261"/>
        <v/>
      </c>
      <c r="EP118" s="285" t="str">
        <f t="shared" si="262"/>
        <v/>
      </c>
      <c r="EQ118" s="285" t="str">
        <f t="shared" si="262"/>
        <v/>
      </c>
      <c r="ER118" s="285" t="str">
        <f t="shared" si="262"/>
        <v/>
      </c>
      <c r="ES118" s="285" t="str">
        <f t="shared" si="262"/>
        <v/>
      </c>
      <c r="ET118" s="285" t="str">
        <f t="shared" si="262"/>
        <v/>
      </c>
      <c r="EU118" s="285" t="str">
        <f t="shared" si="262"/>
        <v/>
      </c>
    </row>
    <row r="119" spans="1:151" ht="18" customHeight="1" x14ac:dyDescent="0.2">
      <c r="A119" s="126" t="str">
        <f t="shared" si="249"/>
        <v>U17W Triple Jump</v>
      </c>
      <c r="B119" s="150" t="str">
        <f>'U13-U17-U20 Champs Timescale'!B87</f>
        <v>F20</v>
      </c>
      <c r="C119" s="142">
        <f>'U13-U17-U20 Champs Timescale'!C87</f>
        <v>0.52083333333333337</v>
      </c>
      <c r="D119" s="143">
        <f>'U13-U17-U20 Champs Timescale'!D87</f>
        <v>1.7361111111111112E-2</v>
      </c>
      <c r="E119" s="144">
        <f>'U13-U17-U20 Champs Timescale'!E87</f>
        <v>0.54166666666666663</v>
      </c>
      <c r="F119" s="145">
        <f>'U13-U17-U20 Champs Timescale'!F87</f>
        <v>0.55902777777777779</v>
      </c>
      <c r="G119" s="196">
        <f>'U13-U17-U20 Champs Timescale'!G87</f>
        <v>0.58333333333333337</v>
      </c>
      <c r="H119" s="153" t="str">
        <f>'U13-U17-U20 Champs Timescale'!K87</f>
        <v>Triple Jump</v>
      </c>
      <c r="I119" s="146" t="str">
        <f>'U13-U17-U20 Champs Timescale'!L87</f>
        <v>Final</v>
      </c>
      <c r="J119" s="149" t="str">
        <f>'U13-U17-U20 Champs Timescale'!H87</f>
        <v>U17W</v>
      </c>
      <c r="K119" s="147">
        <f>'U13-U17-U20 Champs Timescale'!I87</f>
        <v>5</v>
      </c>
      <c r="L119" s="148">
        <f>'U13-U17-U20 Champs Timescale'!J87</f>
        <v>6</v>
      </c>
      <c r="M119" s="149">
        <f>'U13-U17-U20 Champs Timescale'!O87</f>
        <v>10</v>
      </c>
      <c r="N119" s="191">
        <f>'U13-U17-U20 Champs Timescale'!P87</f>
        <v>0</v>
      </c>
      <c r="O119" s="146">
        <f>'U13-U17-U20 Champs Timescale'!Q87</f>
        <v>0.5625</v>
      </c>
      <c r="P119" s="183">
        <f>'U13-U17-U20 Champs Timescale'!R87</f>
        <v>0</v>
      </c>
      <c r="Q119" s="146">
        <f>Q118</f>
        <v>0.64583333333333326</v>
      </c>
      <c r="R119" s="118">
        <f>'U13-U17-U20 Champs Timescale'!U87</f>
        <v>0</v>
      </c>
      <c r="S119" s="54">
        <v>1</v>
      </c>
      <c r="T119" s="695" t="s">
        <v>91</v>
      </c>
      <c r="U119" s="696"/>
      <c r="V119" s="696"/>
      <c r="W119" s="696"/>
      <c r="X119" s="696"/>
      <c r="Y119" s="696"/>
      <c r="Z119" s="285" t="str">
        <f t="shared" ref="Z119:BE119" si="264">IF(AND($O118&lt;=Z$113,$Q119&gt;=Z$113),$R119,"")</f>
        <v/>
      </c>
      <c r="AA119" s="285" t="str">
        <f t="shared" si="264"/>
        <v/>
      </c>
      <c r="AB119" s="285" t="str">
        <f t="shared" si="264"/>
        <v/>
      </c>
      <c r="AC119" s="285" t="str">
        <f t="shared" si="264"/>
        <v/>
      </c>
      <c r="AD119" s="285" t="str">
        <f t="shared" si="264"/>
        <v/>
      </c>
      <c r="AE119" s="285" t="str">
        <f t="shared" si="264"/>
        <v/>
      </c>
      <c r="AF119" s="285" t="str">
        <f t="shared" si="264"/>
        <v/>
      </c>
      <c r="AG119" s="285" t="str">
        <f t="shared" si="264"/>
        <v/>
      </c>
      <c r="AH119" s="285" t="str">
        <f t="shared" si="264"/>
        <v/>
      </c>
      <c r="AI119" s="285" t="str">
        <f t="shared" si="264"/>
        <v/>
      </c>
      <c r="AJ119" s="285" t="str">
        <f t="shared" si="264"/>
        <v/>
      </c>
      <c r="AK119" s="285" t="str">
        <f t="shared" si="264"/>
        <v/>
      </c>
      <c r="AL119" s="285" t="str">
        <f t="shared" si="264"/>
        <v/>
      </c>
      <c r="AM119" s="285" t="str">
        <f t="shared" si="264"/>
        <v/>
      </c>
      <c r="AN119" s="285" t="str">
        <f t="shared" si="264"/>
        <v/>
      </c>
      <c r="AO119" s="285" t="str">
        <f t="shared" si="264"/>
        <v/>
      </c>
      <c r="AP119" s="285" t="str">
        <f t="shared" si="264"/>
        <v/>
      </c>
      <c r="AQ119" s="285" t="str">
        <f t="shared" si="264"/>
        <v/>
      </c>
      <c r="AR119" s="285" t="str">
        <f t="shared" si="264"/>
        <v/>
      </c>
      <c r="AS119" s="285" t="str">
        <f t="shared" si="264"/>
        <v/>
      </c>
      <c r="AT119" s="285" t="str">
        <f t="shared" si="264"/>
        <v/>
      </c>
      <c r="AU119" s="285" t="str">
        <f t="shared" si="264"/>
        <v/>
      </c>
      <c r="AV119" s="285" t="str">
        <f t="shared" si="264"/>
        <v/>
      </c>
      <c r="AW119" s="285" t="str">
        <f t="shared" si="264"/>
        <v/>
      </c>
      <c r="AX119" s="285" t="str">
        <f t="shared" si="264"/>
        <v/>
      </c>
      <c r="AY119" s="285" t="str">
        <f t="shared" si="264"/>
        <v/>
      </c>
      <c r="AZ119" s="285" t="str">
        <f t="shared" si="264"/>
        <v/>
      </c>
      <c r="BA119" s="285">
        <f t="shared" si="264"/>
        <v>0</v>
      </c>
      <c r="BB119" s="285">
        <f t="shared" si="264"/>
        <v>0</v>
      </c>
      <c r="BC119" s="285">
        <f t="shared" si="264"/>
        <v>0</v>
      </c>
      <c r="BD119" s="285">
        <f t="shared" si="264"/>
        <v>0</v>
      </c>
      <c r="BE119" s="285">
        <f t="shared" si="264"/>
        <v>0</v>
      </c>
      <c r="BF119" s="285">
        <f t="shared" ref="BF119:CK119" si="265">IF(AND($O118&lt;=BF$113,$Q119&gt;=BF$113),$R119,"")</f>
        <v>0</v>
      </c>
      <c r="BG119" s="285">
        <f t="shared" si="265"/>
        <v>0</v>
      </c>
      <c r="BH119" s="285">
        <f t="shared" si="265"/>
        <v>0</v>
      </c>
      <c r="BI119" s="285">
        <f t="shared" si="265"/>
        <v>0</v>
      </c>
      <c r="BJ119" s="285">
        <f t="shared" si="265"/>
        <v>0</v>
      </c>
      <c r="BK119" s="285">
        <f t="shared" si="265"/>
        <v>0</v>
      </c>
      <c r="BL119" s="285">
        <f t="shared" si="265"/>
        <v>0</v>
      </c>
      <c r="BM119" s="285">
        <f t="shared" si="265"/>
        <v>0</v>
      </c>
      <c r="BN119" s="285">
        <f t="shared" si="265"/>
        <v>0</v>
      </c>
      <c r="BO119" s="285">
        <f t="shared" si="265"/>
        <v>0</v>
      </c>
      <c r="BP119" s="285">
        <f t="shared" si="265"/>
        <v>0</v>
      </c>
      <c r="BQ119" s="285">
        <f t="shared" si="265"/>
        <v>0</v>
      </c>
      <c r="BR119" s="285">
        <f t="shared" si="265"/>
        <v>0</v>
      </c>
      <c r="BS119" s="285">
        <f t="shared" si="265"/>
        <v>0</v>
      </c>
      <c r="BT119" s="285">
        <f t="shared" si="265"/>
        <v>0</v>
      </c>
      <c r="BU119" s="285">
        <f t="shared" si="265"/>
        <v>0</v>
      </c>
      <c r="BV119" s="285">
        <f t="shared" si="265"/>
        <v>0</v>
      </c>
      <c r="BW119" s="285">
        <f t="shared" si="265"/>
        <v>0</v>
      </c>
      <c r="BX119" s="285">
        <f t="shared" si="265"/>
        <v>0</v>
      </c>
      <c r="BY119" s="285">
        <f t="shared" si="265"/>
        <v>0</v>
      </c>
      <c r="BZ119" s="285" t="str">
        <f t="shared" si="265"/>
        <v/>
      </c>
      <c r="CA119" s="285" t="str">
        <f t="shared" si="265"/>
        <v/>
      </c>
      <c r="CB119" s="285" t="str">
        <f t="shared" si="265"/>
        <v/>
      </c>
      <c r="CC119" s="285" t="str">
        <f t="shared" si="265"/>
        <v/>
      </c>
      <c r="CD119" s="285" t="str">
        <f t="shared" si="265"/>
        <v/>
      </c>
      <c r="CE119" s="285" t="str">
        <f t="shared" si="265"/>
        <v/>
      </c>
      <c r="CF119" s="285" t="str">
        <f t="shared" si="265"/>
        <v/>
      </c>
      <c r="CG119" s="285" t="str">
        <f t="shared" si="265"/>
        <v/>
      </c>
      <c r="CH119" s="285" t="str">
        <f t="shared" si="265"/>
        <v/>
      </c>
      <c r="CI119" s="285" t="str">
        <f t="shared" si="265"/>
        <v/>
      </c>
      <c r="CJ119" s="285" t="str">
        <f t="shared" si="265"/>
        <v/>
      </c>
      <c r="CK119" s="285" t="str">
        <f t="shared" si="265"/>
        <v/>
      </c>
      <c r="CL119" s="285" t="str">
        <f t="shared" ref="CL119:DQ119" si="266">IF(AND($O118&lt;=CL$113,$Q119&gt;=CL$113),$R119,"")</f>
        <v/>
      </c>
      <c r="CM119" s="285" t="str">
        <f t="shared" si="266"/>
        <v/>
      </c>
      <c r="CN119" s="285" t="str">
        <f t="shared" si="266"/>
        <v/>
      </c>
      <c r="CO119" s="285" t="str">
        <f t="shared" si="266"/>
        <v/>
      </c>
      <c r="CP119" s="285" t="str">
        <f t="shared" si="266"/>
        <v/>
      </c>
      <c r="CQ119" s="285" t="str">
        <f t="shared" si="266"/>
        <v/>
      </c>
      <c r="CR119" s="285" t="str">
        <f t="shared" si="266"/>
        <v/>
      </c>
      <c r="CS119" s="285" t="str">
        <f t="shared" si="266"/>
        <v/>
      </c>
      <c r="CT119" s="285" t="str">
        <f t="shared" si="266"/>
        <v/>
      </c>
      <c r="CU119" s="285" t="str">
        <f t="shared" si="266"/>
        <v/>
      </c>
      <c r="CV119" s="285" t="str">
        <f t="shared" si="266"/>
        <v/>
      </c>
      <c r="CW119" s="285" t="str">
        <f t="shared" si="266"/>
        <v/>
      </c>
      <c r="CX119" s="285" t="str">
        <f t="shared" si="266"/>
        <v/>
      </c>
      <c r="CY119" s="285" t="str">
        <f t="shared" si="266"/>
        <v/>
      </c>
      <c r="CZ119" s="285" t="str">
        <f t="shared" si="266"/>
        <v/>
      </c>
      <c r="DA119" s="285" t="str">
        <f t="shared" si="266"/>
        <v/>
      </c>
      <c r="DB119" s="285" t="str">
        <f t="shared" si="266"/>
        <v/>
      </c>
      <c r="DC119" s="285" t="str">
        <f t="shared" si="266"/>
        <v/>
      </c>
      <c r="DD119" s="285" t="str">
        <f t="shared" si="266"/>
        <v/>
      </c>
      <c r="DE119" s="285" t="str">
        <f t="shared" si="266"/>
        <v/>
      </c>
      <c r="DF119" s="285" t="str">
        <f t="shared" si="266"/>
        <v/>
      </c>
      <c r="DG119" s="285" t="str">
        <f t="shared" si="266"/>
        <v/>
      </c>
      <c r="DH119" s="285" t="str">
        <f t="shared" si="266"/>
        <v/>
      </c>
      <c r="DI119" s="285" t="str">
        <f t="shared" si="266"/>
        <v/>
      </c>
      <c r="DJ119" s="285" t="str">
        <f t="shared" si="266"/>
        <v/>
      </c>
      <c r="DK119" s="285" t="str">
        <f t="shared" si="266"/>
        <v/>
      </c>
      <c r="DL119" s="285" t="str">
        <f t="shared" si="266"/>
        <v/>
      </c>
      <c r="DM119" s="285" t="str">
        <f t="shared" si="266"/>
        <v/>
      </c>
      <c r="DN119" s="285" t="str">
        <f t="shared" si="266"/>
        <v/>
      </c>
      <c r="DO119" s="285" t="str">
        <f t="shared" si="266"/>
        <v/>
      </c>
      <c r="DP119" s="285" t="str">
        <f t="shared" si="266"/>
        <v/>
      </c>
      <c r="DQ119" s="285" t="str">
        <f t="shared" si="266"/>
        <v/>
      </c>
      <c r="DR119" s="285" t="str">
        <f t="shared" ref="DR119:EU119" si="267">IF(AND($O118&lt;=DR$113,$Q119&gt;=DR$113),$R119,"")</f>
        <v/>
      </c>
      <c r="DS119" s="285" t="str">
        <f t="shared" si="267"/>
        <v/>
      </c>
      <c r="DT119" s="285" t="str">
        <f t="shared" si="267"/>
        <v/>
      </c>
      <c r="DU119" s="285" t="str">
        <f t="shared" si="267"/>
        <v/>
      </c>
      <c r="DV119" s="285" t="str">
        <f t="shared" si="267"/>
        <v/>
      </c>
      <c r="DW119" s="285" t="str">
        <f t="shared" si="267"/>
        <v/>
      </c>
      <c r="DX119" s="285" t="str">
        <f t="shared" si="267"/>
        <v/>
      </c>
      <c r="DY119" s="285" t="str">
        <f t="shared" si="267"/>
        <v/>
      </c>
      <c r="DZ119" s="285" t="str">
        <f t="shared" si="267"/>
        <v/>
      </c>
      <c r="EA119" s="285" t="str">
        <f t="shared" si="267"/>
        <v/>
      </c>
      <c r="EB119" s="285" t="str">
        <f t="shared" si="267"/>
        <v/>
      </c>
      <c r="EC119" s="285" t="str">
        <f t="shared" si="267"/>
        <v/>
      </c>
      <c r="ED119" s="285" t="str">
        <f t="shared" si="267"/>
        <v/>
      </c>
      <c r="EE119" s="285" t="str">
        <f t="shared" si="267"/>
        <v/>
      </c>
      <c r="EF119" s="285" t="str">
        <f t="shared" si="267"/>
        <v/>
      </c>
      <c r="EG119" s="285" t="str">
        <f t="shared" si="267"/>
        <v/>
      </c>
      <c r="EH119" s="285" t="str">
        <f t="shared" si="267"/>
        <v/>
      </c>
      <c r="EI119" s="285" t="str">
        <f t="shared" si="267"/>
        <v/>
      </c>
      <c r="EJ119" s="285" t="str">
        <f t="shared" si="267"/>
        <v/>
      </c>
      <c r="EK119" s="285" t="str">
        <f t="shared" si="267"/>
        <v/>
      </c>
      <c r="EL119" s="285" t="str">
        <f t="shared" si="267"/>
        <v/>
      </c>
      <c r="EM119" s="285" t="str">
        <f t="shared" si="267"/>
        <v/>
      </c>
      <c r="EN119" s="285" t="str">
        <f t="shared" si="267"/>
        <v/>
      </c>
      <c r="EO119" s="285" t="str">
        <f t="shared" si="267"/>
        <v/>
      </c>
      <c r="EP119" s="285" t="str">
        <f t="shared" si="267"/>
        <v/>
      </c>
      <c r="EQ119" s="285" t="str">
        <f t="shared" si="267"/>
        <v/>
      </c>
      <c r="ER119" s="285" t="str">
        <f t="shared" si="267"/>
        <v/>
      </c>
      <c r="ES119" s="285" t="str">
        <f t="shared" si="267"/>
        <v/>
      </c>
      <c r="ET119" s="285" t="str">
        <f t="shared" si="267"/>
        <v/>
      </c>
      <c r="EU119" s="285" t="str">
        <f t="shared" si="267"/>
        <v/>
      </c>
    </row>
    <row r="120" spans="1:151" ht="18" customHeight="1" x14ac:dyDescent="0.2">
      <c r="A120" s="126" t="str">
        <f t="shared" si="249"/>
        <v>U20M Triple Jump</v>
      </c>
      <c r="B120" s="150" t="str">
        <f>'U13-U17-U20 Champs Timescale'!B88</f>
        <v>F21</v>
      </c>
      <c r="C120" s="142">
        <f>'U13-U17-U20 Champs Timescale'!C88</f>
        <v>0.52083333333333337</v>
      </c>
      <c r="D120" s="143">
        <f>'U13-U17-U20 Champs Timescale'!D88</f>
        <v>1.7361111111111112E-2</v>
      </c>
      <c r="E120" s="144">
        <f>'U13-U17-U20 Champs Timescale'!E88</f>
        <v>0.54166666666666663</v>
      </c>
      <c r="F120" s="145">
        <f>'U13-U17-U20 Champs Timescale'!F88</f>
        <v>0.55902777777777779</v>
      </c>
      <c r="G120" s="196">
        <f>'U13-U17-U20 Champs Timescale'!G88</f>
        <v>0.58333333333333337</v>
      </c>
      <c r="H120" s="153" t="str">
        <f>'U13-U17-U20 Champs Timescale'!K88</f>
        <v>Triple Jump</v>
      </c>
      <c r="I120" s="146" t="str">
        <f>'U13-U17-U20 Champs Timescale'!L88</f>
        <v>Final</v>
      </c>
      <c r="J120" s="149" t="str">
        <f>'U13-U17-U20 Champs Timescale'!H88</f>
        <v>U20M</v>
      </c>
      <c r="K120" s="147">
        <f>'U13-U17-U20 Champs Timescale'!I88</f>
        <v>3</v>
      </c>
      <c r="L120" s="148">
        <f>'U13-U17-U20 Champs Timescale'!J88</f>
        <v>6</v>
      </c>
      <c r="M120" s="149">
        <f>'U13-U17-U20 Champs Timescale'!O88</f>
        <v>6</v>
      </c>
      <c r="N120" s="191">
        <f>'U13-U17-U20 Champs Timescale'!P88</f>
        <v>0</v>
      </c>
      <c r="O120" s="146">
        <f>'U13-U17-U20 Champs Timescale'!Q88</f>
        <v>0.5625</v>
      </c>
      <c r="P120" s="183">
        <f>'U13-U17-U20 Champs Timescale'!R88</f>
        <v>0</v>
      </c>
      <c r="Q120" s="146">
        <f>Q118</f>
        <v>0.64583333333333326</v>
      </c>
      <c r="R120" s="118">
        <f>'U13-U17-U20 Champs Timescale'!U88</f>
        <v>0</v>
      </c>
      <c r="S120" s="54">
        <v>1</v>
      </c>
      <c r="T120" s="695" t="s">
        <v>91</v>
      </c>
      <c r="U120" s="696"/>
      <c r="V120" s="696"/>
      <c r="W120" s="696"/>
      <c r="X120" s="696"/>
      <c r="Y120" s="696"/>
      <c r="Z120" s="285" t="str">
        <f t="shared" ref="Z120:AI124" si="268">IF(AND($O120&lt;=Z$113,$Q120&gt;=Z$113),$R120,"")</f>
        <v/>
      </c>
      <c r="AA120" s="285" t="str">
        <f t="shared" si="268"/>
        <v/>
      </c>
      <c r="AB120" s="285" t="str">
        <f t="shared" si="268"/>
        <v/>
      </c>
      <c r="AC120" s="285" t="str">
        <f t="shared" si="268"/>
        <v/>
      </c>
      <c r="AD120" s="285" t="str">
        <f t="shared" si="268"/>
        <v/>
      </c>
      <c r="AE120" s="285" t="str">
        <f t="shared" si="268"/>
        <v/>
      </c>
      <c r="AF120" s="285" t="str">
        <f t="shared" si="268"/>
        <v/>
      </c>
      <c r="AG120" s="285" t="str">
        <f t="shared" si="268"/>
        <v/>
      </c>
      <c r="AH120" s="285" t="str">
        <f t="shared" si="268"/>
        <v/>
      </c>
      <c r="AI120" s="285" t="str">
        <f t="shared" si="268"/>
        <v/>
      </c>
      <c r="AJ120" s="285" t="str">
        <f t="shared" ref="AJ120:AS124" si="269">IF(AND($O120&lt;=AJ$113,$Q120&gt;=AJ$113),$R120,"")</f>
        <v/>
      </c>
      <c r="AK120" s="285" t="str">
        <f t="shared" si="269"/>
        <v/>
      </c>
      <c r="AL120" s="285" t="str">
        <f t="shared" si="269"/>
        <v/>
      </c>
      <c r="AM120" s="285" t="str">
        <f t="shared" si="269"/>
        <v/>
      </c>
      <c r="AN120" s="285" t="str">
        <f t="shared" si="269"/>
        <v/>
      </c>
      <c r="AO120" s="285" t="str">
        <f t="shared" si="269"/>
        <v/>
      </c>
      <c r="AP120" s="285" t="str">
        <f t="shared" si="269"/>
        <v/>
      </c>
      <c r="AQ120" s="285" t="str">
        <f t="shared" si="269"/>
        <v/>
      </c>
      <c r="AR120" s="285" t="str">
        <f t="shared" si="269"/>
        <v/>
      </c>
      <c r="AS120" s="285" t="str">
        <f t="shared" si="269"/>
        <v/>
      </c>
      <c r="AT120" s="285" t="str">
        <f t="shared" ref="AT120:BC124" si="270">IF(AND($O120&lt;=AT$113,$Q120&gt;=AT$113),$R120,"")</f>
        <v/>
      </c>
      <c r="AU120" s="285" t="str">
        <f t="shared" si="270"/>
        <v/>
      </c>
      <c r="AV120" s="285" t="str">
        <f t="shared" si="270"/>
        <v/>
      </c>
      <c r="AW120" s="285" t="str">
        <f t="shared" si="270"/>
        <v/>
      </c>
      <c r="AX120" s="285" t="str">
        <f t="shared" si="270"/>
        <v/>
      </c>
      <c r="AY120" s="285" t="str">
        <f t="shared" si="270"/>
        <v/>
      </c>
      <c r="AZ120" s="285" t="str">
        <f t="shared" si="270"/>
        <v/>
      </c>
      <c r="BA120" s="285">
        <f t="shared" si="270"/>
        <v>0</v>
      </c>
      <c r="BB120" s="285">
        <f t="shared" si="270"/>
        <v>0</v>
      </c>
      <c r="BC120" s="285">
        <f t="shared" si="270"/>
        <v>0</v>
      </c>
      <c r="BD120" s="285">
        <f t="shared" ref="BD120:BM124" si="271">IF(AND($O120&lt;=BD$113,$Q120&gt;=BD$113),$R120,"")</f>
        <v>0</v>
      </c>
      <c r="BE120" s="285">
        <f t="shared" si="271"/>
        <v>0</v>
      </c>
      <c r="BF120" s="285">
        <f t="shared" si="271"/>
        <v>0</v>
      </c>
      <c r="BG120" s="285">
        <f t="shared" si="271"/>
        <v>0</v>
      </c>
      <c r="BH120" s="285">
        <f t="shared" si="271"/>
        <v>0</v>
      </c>
      <c r="BI120" s="285">
        <f t="shared" si="271"/>
        <v>0</v>
      </c>
      <c r="BJ120" s="285">
        <f t="shared" si="271"/>
        <v>0</v>
      </c>
      <c r="BK120" s="285">
        <f t="shared" si="271"/>
        <v>0</v>
      </c>
      <c r="BL120" s="285">
        <f t="shared" si="271"/>
        <v>0</v>
      </c>
      <c r="BM120" s="285">
        <f t="shared" si="271"/>
        <v>0</v>
      </c>
      <c r="BN120" s="285">
        <f t="shared" ref="BN120:BW124" si="272">IF(AND($O120&lt;=BN$113,$Q120&gt;=BN$113),$R120,"")</f>
        <v>0</v>
      </c>
      <c r="BO120" s="285">
        <f t="shared" si="272"/>
        <v>0</v>
      </c>
      <c r="BP120" s="285">
        <f t="shared" si="272"/>
        <v>0</v>
      </c>
      <c r="BQ120" s="285">
        <f t="shared" si="272"/>
        <v>0</v>
      </c>
      <c r="BR120" s="285">
        <f t="shared" si="272"/>
        <v>0</v>
      </c>
      <c r="BS120" s="285">
        <f t="shared" si="272"/>
        <v>0</v>
      </c>
      <c r="BT120" s="285">
        <f t="shared" si="272"/>
        <v>0</v>
      </c>
      <c r="BU120" s="285">
        <f t="shared" si="272"/>
        <v>0</v>
      </c>
      <c r="BV120" s="285">
        <f t="shared" si="272"/>
        <v>0</v>
      </c>
      <c r="BW120" s="285">
        <f t="shared" si="272"/>
        <v>0</v>
      </c>
      <c r="BX120" s="285">
        <f t="shared" ref="BX120:CG124" si="273">IF(AND($O120&lt;=BX$113,$Q120&gt;=BX$113),$R120,"")</f>
        <v>0</v>
      </c>
      <c r="BY120" s="285">
        <f t="shared" si="273"/>
        <v>0</v>
      </c>
      <c r="BZ120" s="285" t="str">
        <f t="shared" si="273"/>
        <v/>
      </c>
      <c r="CA120" s="285" t="str">
        <f t="shared" si="273"/>
        <v/>
      </c>
      <c r="CB120" s="285" t="str">
        <f t="shared" si="273"/>
        <v/>
      </c>
      <c r="CC120" s="285" t="str">
        <f t="shared" si="273"/>
        <v/>
      </c>
      <c r="CD120" s="285" t="str">
        <f t="shared" si="273"/>
        <v/>
      </c>
      <c r="CE120" s="285" t="str">
        <f t="shared" si="273"/>
        <v/>
      </c>
      <c r="CF120" s="285" t="str">
        <f t="shared" si="273"/>
        <v/>
      </c>
      <c r="CG120" s="285" t="str">
        <f t="shared" si="273"/>
        <v/>
      </c>
      <c r="CH120" s="285" t="str">
        <f t="shared" ref="CH120:CQ124" si="274">IF(AND($O120&lt;=CH$113,$Q120&gt;=CH$113),$R120,"")</f>
        <v/>
      </c>
      <c r="CI120" s="285" t="str">
        <f t="shared" si="274"/>
        <v/>
      </c>
      <c r="CJ120" s="285" t="str">
        <f t="shared" si="274"/>
        <v/>
      </c>
      <c r="CK120" s="285" t="str">
        <f t="shared" si="274"/>
        <v/>
      </c>
      <c r="CL120" s="285" t="str">
        <f t="shared" si="274"/>
        <v/>
      </c>
      <c r="CM120" s="285" t="str">
        <f t="shared" si="274"/>
        <v/>
      </c>
      <c r="CN120" s="285" t="str">
        <f t="shared" si="274"/>
        <v/>
      </c>
      <c r="CO120" s="285" t="str">
        <f t="shared" si="274"/>
        <v/>
      </c>
      <c r="CP120" s="285" t="str">
        <f t="shared" si="274"/>
        <v/>
      </c>
      <c r="CQ120" s="285" t="str">
        <f t="shared" si="274"/>
        <v/>
      </c>
      <c r="CR120" s="285" t="str">
        <f t="shared" ref="CR120:DA124" si="275">IF(AND($O120&lt;=CR$113,$Q120&gt;=CR$113),$R120,"")</f>
        <v/>
      </c>
      <c r="CS120" s="285" t="str">
        <f t="shared" si="275"/>
        <v/>
      </c>
      <c r="CT120" s="285" t="str">
        <f t="shared" si="275"/>
        <v/>
      </c>
      <c r="CU120" s="285" t="str">
        <f t="shared" si="275"/>
        <v/>
      </c>
      <c r="CV120" s="285" t="str">
        <f t="shared" si="275"/>
        <v/>
      </c>
      <c r="CW120" s="285" t="str">
        <f t="shared" si="275"/>
        <v/>
      </c>
      <c r="CX120" s="285" t="str">
        <f t="shared" si="275"/>
        <v/>
      </c>
      <c r="CY120" s="285" t="str">
        <f t="shared" si="275"/>
        <v/>
      </c>
      <c r="CZ120" s="285" t="str">
        <f t="shared" si="275"/>
        <v/>
      </c>
      <c r="DA120" s="285" t="str">
        <f t="shared" si="275"/>
        <v/>
      </c>
      <c r="DB120" s="285" t="str">
        <f t="shared" ref="DB120:DK124" si="276">IF(AND($O120&lt;=DB$113,$Q120&gt;=DB$113),$R120,"")</f>
        <v/>
      </c>
      <c r="DC120" s="285" t="str">
        <f t="shared" si="276"/>
        <v/>
      </c>
      <c r="DD120" s="285" t="str">
        <f t="shared" si="276"/>
        <v/>
      </c>
      <c r="DE120" s="285" t="str">
        <f t="shared" si="276"/>
        <v/>
      </c>
      <c r="DF120" s="285" t="str">
        <f t="shared" si="276"/>
        <v/>
      </c>
      <c r="DG120" s="285" t="str">
        <f t="shared" si="276"/>
        <v/>
      </c>
      <c r="DH120" s="285" t="str">
        <f t="shared" si="276"/>
        <v/>
      </c>
      <c r="DI120" s="285" t="str">
        <f t="shared" si="276"/>
        <v/>
      </c>
      <c r="DJ120" s="285" t="str">
        <f t="shared" si="276"/>
        <v/>
      </c>
      <c r="DK120" s="285" t="str">
        <f t="shared" si="276"/>
        <v/>
      </c>
      <c r="DL120" s="285" t="str">
        <f t="shared" ref="DL120:DU124" si="277">IF(AND($O120&lt;=DL$113,$Q120&gt;=DL$113),$R120,"")</f>
        <v/>
      </c>
      <c r="DM120" s="285" t="str">
        <f t="shared" si="277"/>
        <v/>
      </c>
      <c r="DN120" s="285" t="str">
        <f t="shared" si="277"/>
        <v/>
      </c>
      <c r="DO120" s="285" t="str">
        <f t="shared" si="277"/>
        <v/>
      </c>
      <c r="DP120" s="285" t="str">
        <f t="shared" si="277"/>
        <v/>
      </c>
      <c r="DQ120" s="285" t="str">
        <f t="shared" si="277"/>
        <v/>
      </c>
      <c r="DR120" s="285" t="str">
        <f t="shared" si="277"/>
        <v/>
      </c>
      <c r="DS120" s="285" t="str">
        <f t="shared" si="277"/>
        <v/>
      </c>
      <c r="DT120" s="285" t="str">
        <f t="shared" si="277"/>
        <v/>
      </c>
      <c r="DU120" s="285" t="str">
        <f t="shared" si="277"/>
        <v/>
      </c>
      <c r="DV120" s="285" t="str">
        <f t="shared" ref="DV120:EE124" si="278">IF(AND($O120&lt;=DV$113,$Q120&gt;=DV$113),$R120,"")</f>
        <v/>
      </c>
      <c r="DW120" s="285" t="str">
        <f t="shared" si="278"/>
        <v/>
      </c>
      <c r="DX120" s="285" t="str">
        <f t="shared" si="278"/>
        <v/>
      </c>
      <c r="DY120" s="285" t="str">
        <f t="shared" si="278"/>
        <v/>
      </c>
      <c r="DZ120" s="285" t="str">
        <f t="shared" si="278"/>
        <v/>
      </c>
      <c r="EA120" s="285" t="str">
        <f t="shared" si="278"/>
        <v/>
      </c>
      <c r="EB120" s="285" t="str">
        <f t="shared" si="278"/>
        <v/>
      </c>
      <c r="EC120" s="285" t="str">
        <f t="shared" si="278"/>
        <v/>
      </c>
      <c r="ED120" s="285" t="str">
        <f t="shared" si="278"/>
        <v/>
      </c>
      <c r="EE120" s="285" t="str">
        <f t="shared" si="278"/>
        <v/>
      </c>
      <c r="EF120" s="285" t="str">
        <f t="shared" ref="EF120:EO124" si="279">IF(AND($O120&lt;=EF$113,$Q120&gt;=EF$113),$R120,"")</f>
        <v/>
      </c>
      <c r="EG120" s="285" t="str">
        <f t="shared" si="279"/>
        <v/>
      </c>
      <c r="EH120" s="285" t="str">
        <f t="shared" si="279"/>
        <v/>
      </c>
      <c r="EI120" s="285" t="str">
        <f t="shared" si="279"/>
        <v/>
      </c>
      <c r="EJ120" s="285" t="str">
        <f t="shared" si="279"/>
        <v/>
      </c>
      <c r="EK120" s="285" t="str">
        <f t="shared" si="279"/>
        <v/>
      </c>
      <c r="EL120" s="285" t="str">
        <f t="shared" si="279"/>
        <v/>
      </c>
      <c r="EM120" s="285" t="str">
        <f t="shared" si="279"/>
        <v/>
      </c>
      <c r="EN120" s="285" t="str">
        <f t="shared" si="279"/>
        <v/>
      </c>
      <c r="EO120" s="285" t="str">
        <f t="shared" si="279"/>
        <v/>
      </c>
      <c r="EP120" s="285" t="str">
        <f t="shared" ref="EP120:EU124" si="280">IF(AND($O120&lt;=EP$113,$Q120&gt;=EP$113),$R120,"")</f>
        <v/>
      </c>
      <c r="EQ120" s="285" t="str">
        <f t="shared" si="280"/>
        <v/>
      </c>
      <c r="ER120" s="285" t="str">
        <f t="shared" si="280"/>
        <v/>
      </c>
      <c r="ES120" s="285" t="str">
        <f t="shared" si="280"/>
        <v/>
      </c>
      <c r="ET120" s="285" t="str">
        <f t="shared" si="280"/>
        <v/>
      </c>
      <c r="EU120" s="285" t="str">
        <f t="shared" si="280"/>
        <v/>
      </c>
    </row>
    <row r="121" spans="1:151" ht="18" customHeight="1" x14ac:dyDescent="0.2">
      <c r="A121" s="126" t="str">
        <f t="shared" si="249"/>
        <v>U17W Pole Vault</v>
      </c>
      <c r="B121" s="150" t="str">
        <f>'U13-U17-U20 Champs Timescale'!B89</f>
        <v>F22</v>
      </c>
      <c r="C121" s="142">
        <f>'U13-U17-U20 Champs Timescale'!C89</f>
        <v>0.54166666666666663</v>
      </c>
      <c r="D121" s="143">
        <f>'U13-U17-U20 Champs Timescale'!D89</f>
        <v>1.7361111111111112E-2</v>
      </c>
      <c r="E121" s="144">
        <f>'U13-U17-U20 Champs Timescale'!E89</f>
        <v>0.55208333333333326</v>
      </c>
      <c r="F121" s="145">
        <f>'U13-U17-U20 Champs Timescale'!F89</f>
        <v>0.56944444444444442</v>
      </c>
      <c r="G121" s="196">
        <f>'U13-U17-U20 Champs Timescale'!G89</f>
        <v>0.60416666666666663</v>
      </c>
      <c r="H121" s="153" t="str">
        <f>'U13-U17-U20 Champs Timescale'!K89</f>
        <v>Pole Vault</v>
      </c>
      <c r="I121" s="146" t="str">
        <f>'U13-U17-U20 Champs Timescale'!L89</f>
        <v>Final</v>
      </c>
      <c r="J121" s="149" t="str">
        <f>'U13-U17-U20 Champs Timescale'!H89</f>
        <v>U17W</v>
      </c>
      <c r="K121" s="147">
        <f>'U13-U17-U20 Champs Timescale'!I89</f>
        <v>3</v>
      </c>
      <c r="L121" s="148">
        <f>'U13-U17-U20 Champs Timescale'!J89</f>
        <v>8</v>
      </c>
      <c r="M121" s="149">
        <f>'U13-U17-U20 Champs Timescale'!O89</f>
        <v>6</v>
      </c>
      <c r="N121" s="191">
        <f>'U13-U17-U20 Champs Timescale'!P89</f>
        <v>3.125E-2</v>
      </c>
      <c r="O121" s="146">
        <f>'U13-U17-U20 Champs Timescale'!Q89</f>
        <v>0.57291666666666663</v>
      </c>
      <c r="P121" s="183">
        <f>'U13-U17-U20 Champs Timescale'!R89</f>
        <v>4.1666666666666664E-2</v>
      </c>
      <c r="Q121" s="146">
        <f t="shared" si="263"/>
        <v>0.64583333333333326</v>
      </c>
      <c r="R121" s="118">
        <f>'U13-U17-U20 Champs Timescale'!U89</f>
        <v>4</v>
      </c>
      <c r="S121" s="54">
        <v>1</v>
      </c>
      <c r="T121" s="695" t="s">
        <v>91</v>
      </c>
      <c r="U121" s="696"/>
      <c r="V121" s="696"/>
      <c r="W121" s="696"/>
      <c r="X121" s="696"/>
      <c r="Y121" s="696"/>
      <c r="Z121" s="285" t="str">
        <f t="shared" si="268"/>
        <v/>
      </c>
      <c r="AA121" s="285" t="str">
        <f t="shared" si="268"/>
        <v/>
      </c>
      <c r="AB121" s="285" t="str">
        <f t="shared" si="268"/>
        <v/>
      </c>
      <c r="AC121" s="285" t="str">
        <f t="shared" si="268"/>
        <v/>
      </c>
      <c r="AD121" s="285" t="str">
        <f t="shared" si="268"/>
        <v/>
      </c>
      <c r="AE121" s="285" t="str">
        <f t="shared" si="268"/>
        <v/>
      </c>
      <c r="AF121" s="285" t="str">
        <f t="shared" si="268"/>
        <v/>
      </c>
      <c r="AG121" s="285" t="str">
        <f t="shared" si="268"/>
        <v/>
      </c>
      <c r="AH121" s="285" t="str">
        <f t="shared" si="268"/>
        <v/>
      </c>
      <c r="AI121" s="285" t="str">
        <f t="shared" si="268"/>
        <v/>
      </c>
      <c r="AJ121" s="285" t="str">
        <f t="shared" si="269"/>
        <v/>
      </c>
      <c r="AK121" s="285" t="str">
        <f t="shared" si="269"/>
        <v/>
      </c>
      <c r="AL121" s="285" t="str">
        <f t="shared" si="269"/>
        <v/>
      </c>
      <c r="AM121" s="285" t="str">
        <f t="shared" si="269"/>
        <v/>
      </c>
      <c r="AN121" s="285" t="str">
        <f t="shared" si="269"/>
        <v/>
      </c>
      <c r="AO121" s="285" t="str">
        <f t="shared" si="269"/>
        <v/>
      </c>
      <c r="AP121" s="285" t="str">
        <f t="shared" si="269"/>
        <v/>
      </c>
      <c r="AQ121" s="285" t="str">
        <f t="shared" si="269"/>
        <v/>
      </c>
      <c r="AR121" s="285" t="str">
        <f t="shared" si="269"/>
        <v/>
      </c>
      <c r="AS121" s="285" t="str">
        <f t="shared" si="269"/>
        <v/>
      </c>
      <c r="AT121" s="285" t="str">
        <f t="shared" si="270"/>
        <v/>
      </c>
      <c r="AU121" s="285" t="str">
        <f t="shared" si="270"/>
        <v/>
      </c>
      <c r="AV121" s="285" t="str">
        <f t="shared" si="270"/>
        <v/>
      </c>
      <c r="AW121" s="285" t="str">
        <f t="shared" si="270"/>
        <v/>
      </c>
      <c r="AX121" s="285" t="str">
        <f t="shared" si="270"/>
        <v/>
      </c>
      <c r="AY121" s="285" t="str">
        <f t="shared" si="270"/>
        <v/>
      </c>
      <c r="AZ121" s="285" t="str">
        <f t="shared" si="270"/>
        <v/>
      </c>
      <c r="BA121" s="285" t="str">
        <f t="shared" si="270"/>
        <v/>
      </c>
      <c r="BB121" s="285" t="str">
        <f t="shared" si="270"/>
        <v/>
      </c>
      <c r="BC121" s="285" t="str">
        <f t="shared" si="270"/>
        <v/>
      </c>
      <c r="BD121" s="285" t="str">
        <f t="shared" si="271"/>
        <v/>
      </c>
      <c r="BE121" s="285">
        <f t="shared" si="271"/>
        <v>4</v>
      </c>
      <c r="BF121" s="285">
        <f t="shared" si="271"/>
        <v>4</v>
      </c>
      <c r="BG121" s="285">
        <f t="shared" si="271"/>
        <v>4</v>
      </c>
      <c r="BH121" s="285">
        <f t="shared" si="271"/>
        <v>4</v>
      </c>
      <c r="BI121" s="285">
        <f t="shared" si="271"/>
        <v>4</v>
      </c>
      <c r="BJ121" s="285">
        <f t="shared" si="271"/>
        <v>4</v>
      </c>
      <c r="BK121" s="285">
        <f t="shared" si="271"/>
        <v>4</v>
      </c>
      <c r="BL121" s="285">
        <f t="shared" si="271"/>
        <v>4</v>
      </c>
      <c r="BM121" s="285">
        <f t="shared" si="271"/>
        <v>4</v>
      </c>
      <c r="BN121" s="285">
        <f t="shared" si="272"/>
        <v>4</v>
      </c>
      <c r="BO121" s="285">
        <f t="shared" si="272"/>
        <v>4</v>
      </c>
      <c r="BP121" s="285">
        <f t="shared" si="272"/>
        <v>4</v>
      </c>
      <c r="BQ121" s="285">
        <f t="shared" si="272"/>
        <v>4</v>
      </c>
      <c r="BR121" s="285">
        <f t="shared" si="272"/>
        <v>4</v>
      </c>
      <c r="BS121" s="285">
        <f t="shared" si="272"/>
        <v>4</v>
      </c>
      <c r="BT121" s="285">
        <f t="shared" si="272"/>
        <v>4</v>
      </c>
      <c r="BU121" s="285">
        <f t="shared" si="272"/>
        <v>4</v>
      </c>
      <c r="BV121" s="285">
        <f t="shared" si="272"/>
        <v>4</v>
      </c>
      <c r="BW121" s="285">
        <f t="shared" si="272"/>
        <v>4</v>
      </c>
      <c r="BX121" s="285">
        <f t="shared" si="273"/>
        <v>4</v>
      </c>
      <c r="BY121" s="285">
        <f t="shared" si="273"/>
        <v>4</v>
      </c>
      <c r="BZ121" s="285" t="str">
        <f t="shared" si="273"/>
        <v/>
      </c>
      <c r="CA121" s="285" t="str">
        <f t="shared" si="273"/>
        <v/>
      </c>
      <c r="CB121" s="285" t="str">
        <f t="shared" si="273"/>
        <v/>
      </c>
      <c r="CC121" s="285" t="str">
        <f t="shared" si="273"/>
        <v/>
      </c>
      <c r="CD121" s="285" t="str">
        <f t="shared" si="273"/>
        <v/>
      </c>
      <c r="CE121" s="285" t="str">
        <f t="shared" si="273"/>
        <v/>
      </c>
      <c r="CF121" s="285" t="str">
        <f t="shared" si="273"/>
        <v/>
      </c>
      <c r="CG121" s="285" t="str">
        <f t="shared" si="273"/>
        <v/>
      </c>
      <c r="CH121" s="285" t="str">
        <f t="shared" si="274"/>
        <v/>
      </c>
      <c r="CI121" s="285" t="str">
        <f t="shared" si="274"/>
        <v/>
      </c>
      <c r="CJ121" s="285" t="str">
        <f t="shared" si="274"/>
        <v/>
      </c>
      <c r="CK121" s="285" t="str">
        <f t="shared" si="274"/>
        <v/>
      </c>
      <c r="CL121" s="285" t="str">
        <f t="shared" si="274"/>
        <v/>
      </c>
      <c r="CM121" s="285" t="str">
        <f t="shared" si="274"/>
        <v/>
      </c>
      <c r="CN121" s="285" t="str">
        <f t="shared" si="274"/>
        <v/>
      </c>
      <c r="CO121" s="285" t="str">
        <f t="shared" si="274"/>
        <v/>
      </c>
      <c r="CP121" s="285" t="str">
        <f t="shared" si="274"/>
        <v/>
      </c>
      <c r="CQ121" s="285" t="str">
        <f t="shared" si="274"/>
        <v/>
      </c>
      <c r="CR121" s="285" t="str">
        <f t="shared" si="275"/>
        <v/>
      </c>
      <c r="CS121" s="285" t="str">
        <f t="shared" si="275"/>
        <v/>
      </c>
      <c r="CT121" s="285" t="str">
        <f t="shared" si="275"/>
        <v/>
      </c>
      <c r="CU121" s="285" t="str">
        <f t="shared" si="275"/>
        <v/>
      </c>
      <c r="CV121" s="285" t="str">
        <f t="shared" si="275"/>
        <v/>
      </c>
      <c r="CW121" s="285" t="str">
        <f t="shared" si="275"/>
        <v/>
      </c>
      <c r="CX121" s="285" t="str">
        <f t="shared" si="275"/>
        <v/>
      </c>
      <c r="CY121" s="285" t="str">
        <f t="shared" si="275"/>
        <v/>
      </c>
      <c r="CZ121" s="285" t="str">
        <f t="shared" si="275"/>
        <v/>
      </c>
      <c r="DA121" s="285" t="str">
        <f t="shared" si="275"/>
        <v/>
      </c>
      <c r="DB121" s="285" t="str">
        <f t="shared" si="276"/>
        <v/>
      </c>
      <c r="DC121" s="285" t="str">
        <f t="shared" si="276"/>
        <v/>
      </c>
      <c r="DD121" s="285" t="str">
        <f t="shared" si="276"/>
        <v/>
      </c>
      <c r="DE121" s="285" t="str">
        <f t="shared" si="276"/>
        <v/>
      </c>
      <c r="DF121" s="285" t="str">
        <f t="shared" si="276"/>
        <v/>
      </c>
      <c r="DG121" s="285" t="str">
        <f t="shared" si="276"/>
        <v/>
      </c>
      <c r="DH121" s="285" t="str">
        <f t="shared" si="276"/>
        <v/>
      </c>
      <c r="DI121" s="285" t="str">
        <f t="shared" si="276"/>
        <v/>
      </c>
      <c r="DJ121" s="285" t="str">
        <f t="shared" si="276"/>
        <v/>
      </c>
      <c r="DK121" s="285" t="str">
        <f t="shared" si="276"/>
        <v/>
      </c>
      <c r="DL121" s="285" t="str">
        <f t="shared" si="277"/>
        <v/>
      </c>
      <c r="DM121" s="285" t="str">
        <f t="shared" si="277"/>
        <v/>
      </c>
      <c r="DN121" s="285" t="str">
        <f t="shared" si="277"/>
        <v/>
      </c>
      <c r="DO121" s="285" t="str">
        <f t="shared" si="277"/>
        <v/>
      </c>
      <c r="DP121" s="285" t="str">
        <f t="shared" si="277"/>
        <v/>
      </c>
      <c r="DQ121" s="285" t="str">
        <f t="shared" si="277"/>
        <v/>
      </c>
      <c r="DR121" s="285" t="str">
        <f t="shared" si="277"/>
        <v/>
      </c>
      <c r="DS121" s="285" t="str">
        <f t="shared" si="277"/>
        <v/>
      </c>
      <c r="DT121" s="285" t="str">
        <f t="shared" si="277"/>
        <v/>
      </c>
      <c r="DU121" s="285" t="str">
        <f t="shared" si="277"/>
        <v/>
      </c>
      <c r="DV121" s="285" t="str">
        <f t="shared" si="278"/>
        <v/>
      </c>
      <c r="DW121" s="285" t="str">
        <f t="shared" si="278"/>
        <v/>
      </c>
      <c r="DX121" s="285" t="str">
        <f t="shared" si="278"/>
        <v/>
      </c>
      <c r="DY121" s="285" t="str">
        <f t="shared" si="278"/>
        <v/>
      </c>
      <c r="DZ121" s="285" t="str">
        <f t="shared" si="278"/>
        <v/>
      </c>
      <c r="EA121" s="285" t="str">
        <f t="shared" si="278"/>
        <v/>
      </c>
      <c r="EB121" s="285" t="str">
        <f t="shared" si="278"/>
        <v/>
      </c>
      <c r="EC121" s="285" t="str">
        <f t="shared" si="278"/>
        <v/>
      </c>
      <c r="ED121" s="285" t="str">
        <f t="shared" si="278"/>
        <v/>
      </c>
      <c r="EE121" s="285" t="str">
        <f t="shared" si="278"/>
        <v/>
      </c>
      <c r="EF121" s="285" t="str">
        <f t="shared" si="279"/>
        <v/>
      </c>
      <c r="EG121" s="285" t="str">
        <f t="shared" si="279"/>
        <v/>
      </c>
      <c r="EH121" s="285" t="str">
        <f t="shared" si="279"/>
        <v/>
      </c>
      <c r="EI121" s="285" t="str">
        <f t="shared" si="279"/>
        <v/>
      </c>
      <c r="EJ121" s="285" t="str">
        <f t="shared" si="279"/>
        <v/>
      </c>
      <c r="EK121" s="285" t="str">
        <f t="shared" si="279"/>
        <v/>
      </c>
      <c r="EL121" s="285" t="str">
        <f t="shared" si="279"/>
        <v/>
      </c>
      <c r="EM121" s="285" t="str">
        <f t="shared" si="279"/>
        <v/>
      </c>
      <c r="EN121" s="285" t="str">
        <f t="shared" si="279"/>
        <v/>
      </c>
      <c r="EO121" s="285" t="str">
        <f t="shared" si="279"/>
        <v/>
      </c>
      <c r="EP121" s="285" t="str">
        <f t="shared" si="280"/>
        <v/>
      </c>
      <c r="EQ121" s="285" t="str">
        <f t="shared" si="280"/>
        <v/>
      </c>
      <c r="ER121" s="285" t="str">
        <f t="shared" si="280"/>
        <v/>
      </c>
      <c r="ES121" s="285" t="str">
        <f t="shared" si="280"/>
        <v/>
      </c>
      <c r="ET121" s="285" t="str">
        <f t="shared" si="280"/>
        <v/>
      </c>
      <c r="EU121" s="285" t="str">
        <f t="shared" si="280"/>
        <v/>
      </c>
    </row>
    <row r="122" spans="1:151" ht="18" customHeight="1" x14ac:dyDescent="0.2">
      <c r="A122" s="126" t="str">
        <f t="shared" si="249"/>
        <v>U20W Pole Vault</v>
      </c>
      <c r="B122" s="150" t="str">
        <f>'U13-U17-U20 Champs Timescale'!B90</f>
        <v>F23</v>
      </c>
      <c r="C122" s="142">
        <f>'U13-U17-U20 Champs Timescale'!C90</f>
        <v>0.54166666666666663</v>
      </c>
      <c r="D122" s="143">
        <f>'U13-U17-U20 Champs Timescale'!D90</f>
        <v>1.7361111111111112E-2</v>
      </c>
      <c r="E122" s="144">
        <f>'U13-U17-U20 Champs Timescale'!E90</f>
        <v>0.55208333333333326</v>
      </c>
      <c r="F122" s="145">
        <f>'U13-U17-U20 Champs Timescale'!F90</f>
        <v>0.56944444444444442</v>
      </c>
      <c r="G122" s="196">
        <f>'U13-U17-U20 Champs Timescale'!G90</f>
        <v>0.60416666666666663</v>
      </c>
      <c r="H122" s="153" t="str">
        <f>'U13-U17-U20 Champs Timescale'!K90</f>
        <v>Pole Vault</v>
      </c>
      <c r="I122" s="146" t="str">
        <f>'U13-U17-U20 Champs Timescale'!L90</f>
        <v>Final</v>
      </c>
      <c r="J122" s="149" t="str">
        <f>'U13-U17-U20 Champs Timescale'!H90</f>
        <v>U20W</v>
      </c>
      <c r="K122" s="147">
        <f>'U13-U17-U20 Champs Timescale'!I90</f>
        <v>2</v>
      </c>
      <c r="L122" s="148">
        <f>'U13-U17-U20 Champs Timescale'!J90</f>
        <v>8</v>
      </c>
      <c r="M122" s="149">
        <f>'U13-U17-U20 Champs Timescale'!O90</f>
        <v>4</v>
      </c>
      <c r="N122" s="191">
        <f>'U13-U17-U20 Champs Timescale'!P90</f>
        <v>0</v>
      </c>
      <c r="O122" s="146">
        <f>'U13-U17-U20 Champs Timescale'!Q90</f>
        <v>0.57291666666666663</v>
      </c>
      <c r="P122" s="183">
        <f>'U13-U17-U20 Champs Timescale'!R90</f>
        <v>0</v>
      </c>
      <c r="Q122" s="146">
        <f>Q121</f>
        <v>0.64583333333333326</v>
      </c>
      <c r="R122" s="118">
        <f>'U13-U17-U20 Champs Timescale'!U90</f>
        <v>0</v>
      </c>
      <c r="S122" s="54"/>
      <c r="T122" s="679" t="s">
        <v>93</v>
      </c>
      <c r="U122" s="680"/>
      <c r="V122" s="680"/>
      <c r="W122" s="680"/>
      <c r="X122" s="680"/>
      <c r="Y122" s="680"/>
      <c r="Z122" s="285" t="str">
        <f t="shared" si="268"/>
        <v/>
      </c>
      <c r="AA122" s="285" t="str">
        <f t="shared" si="268"/>
        <v/>
      </c>
      <c r="AB122" s="285" t="str">
        <f t="shared" si="268"/>
        <v/>
      </c>
      <c r="AC122" s="285" t="str">
        <f t="shared" si="268"/>
        <v/>
      </c>
      <c r="AD122" s="285" t="str">
        <f t="shared" si="268"/>
        <v/>
      </c>
      <c r="AE122" s="285" t="str">
        <f t="shared" si="268"/>
        <v/>
      </c>
      <c r="AF122" s="285" t="str">
        <f t="shared" si="268"/>
        <v/>
      </c>
      <c r="AG122" s="285" t="str">
        <f t="shared" si="268"/>
        <v/>
      </c>
      <c r="AH122" s="285" t="str">
        <f t="shared" si="268"/>
        <v/>
      </c>
      <c r="AI122" s="285" t="str">
        <f t="shared" si="268"/>
        <v/>
      </c>
      <c r="AJ122" s="285" t="str">
        <f t="shared" si="269"/>
        <v/>
      </c>
      <c r="AK122" s="285" t="str">
        <f t="shared" si="269"/>
        <v/>
      </c>
      <c r="AL122" s="285" t="str">
        <f t="shared" si="269"/>
        <v/>
      </c>
      <c r="AM122" s="285" t="str">
        <f t="shared" si="269"/>
        <v/>
      </c>
      <c r="AN122" s="285" t="str">
        <f t="shared" si="269"/>
        <v/>
      </c>
      <c r="AO122" s="285" t="str">
        <f t="shared" si="269"/>
        <v/>
      </c>
      <c r="AP122" s="285" t="str">
        <f t="shared" si="269"/>
        <v/>
      </c>
      <c r="AQ122" s="285" t="str">
        <f t="shared" si="269"/>
        <v/>
      </c>
      <c r="AR122" s="285" t="str">
        <f t="shared" si="269"/>
        <v/>
      </c>
      <c r="AS122" s="285" t="str">
        <f t="shared" si="269"/>
        <v/>
      </c>
      <c r="AT122" s="285" t="str">
        <f t="shared" si="270"/>
        <v/>
      </c>
      <c r="AU122" s="285" t="str">
        <f t="shared" si="270"/>
        <v/>
      </c>
      <c r="AV122" s="285" t="str">
        <f t="shared" si="270"/>
        <v/>
      </c>
      <c r="AW122" s="285" t="str">
        <f t="shared" si="270"/>
        <v/>
      </c>
      <c r="AX122" s="285" t="str">
        <f t="shared" si="270"/>
        <v/>
      </c>
      <c r="AY122" s="285" t="str">
        <f t="shared" si="270"/>
        <v/>
      </c>
      <c r="AZ122" s="285" t="str">
        <f t="shared" si="270"/>
        <v/>
      </c>
      <c r="BA122" s="285" t="str">
        <f t="shared" si="270"/>
        <v/>
      </c>
      <c r="BB122" s="285" t="str">
        <f t="shared" si="270"/>
        <v/>
      </c>
      <c r="BC122" s="285" t="str">
        <f t="shared" si="270"/>
        <v/>
      </c>
      <c r="BD122" s="285" t="str">
        <f t="shared" si="271"/>
        <v/>
      </c>
      <c r="BE122" s="285">
        <f t="shared" si="271"/>
        <v>0</v>
      </c>
      <c r="BF122" s="285">
        <f t="shared" si="271"/>
        <v>0</v>
      </c>
      <c r="BG122" s="285">
        <f t="shared" si="271"/>
        <v>0</v>
      </c>
      <c r="BH122" s="285">
        <f t="shared" si="271"/>
        <v>0</v>
      </c>
      <c r="BI122" s="285">
        <f t="shared" si="271"/>
        <v>0</v>
      </c>
      <c r="BJ122" s="285">
        <f t="shared" si="271"/>
        <v>0</v>
      </c>
      <c r="BK122" s="285">
        <f t="shared" si="271"/>
        <v>0</v>
      </c>
      <c r="BL122" s="285">
        <f t="shared" si="271"/>
        <v>0</v>
      </c>
      <c r="BM122" s="285">
        <f t="shared" si="271"/>
        <v>0</v>
      </c>
      <c r="BN122" s="285">
        <f t="shared" si="272"/>
        <v>0</v>
      </c>
      <c r="BO122" s="285">
        <f t="shared" si="272"/>
        <v>0</v>
      </c>
      <c r="BP122" s="285">
        <f t="shared" si="272"/>
        <v>0</v>
      </c>
      <c r="BQ122" s="285">
        <f t="shared" si="272"/>
        <v>0</v>
      </c>
      <c r="BR122" s="285">
        <f t="shared" si="272"/>
        <v>0</v>
      </c>
      <c r="BS122" s="285">
        <f t="shared" si="272"/>
        <v>0</v>
      </c>
      <c r="BT122" s="285">
        <f t="shared" si="272"/>
        <v>0</v>
      </c>
      <c r="BU122" s="285">
        <f t="shared" si="272"/>
        <v>0</v>
      </c>
      <c r="BV122" s="285">
        <f t="shared" si="272"/>
        <v>0</v>
      </c>
      <c r="BW122" s="285">
        <f t="shared" si="272"/>
        <v>0</v>
      </c>
      <c r="BX122" s="285">
        <f t="shared" si="273"/>
        <v>0</v>
      </c>
      <c r="BY122" s="285">
        <f t="shared" si="273"/>
        <v>0</v>
      </c>
      <c r="BZ122" s="285" t="str">
        <f t="shared" si="273"/>
        <v/>
      </c>
      <c r="CA122" s="285" t="str">
        <f t="shared" si="273"/>
        <v/>
      </c>
      <c r="CB122" s="285" t="str">
        <f t="shared" si="273"/>
        <v/>
      </c>
      <c r="CC122" s="285" t="str">
        <f t="shared" si="273"/>
        <v/>
      </c>
      <c r="CD122" s="285" t="str">
        <f t="shared" si="273"/>
        <v/>
      </c>
      <c r="CE122" s="285" t="str">
        <f t="shared" si="273"/>
        <v/>
      </c>
      <c r="CF122" s="285" t="str">
        <f t="shared" si="273"/>
        <v/>
      </c>
      <c r="CG122" s="285" t="str">
        <f t="shared" si="273"/>
        <v/>
      </c>
      <c r="CH122" s="285" t="str">
        <f t="shared" si="274"/>
        <v/>
      </c>
      <c r="CI122" s="285" t="str">
        <f t="shared" si="274"/>
        <v/>
      </c>
      <c r="CJ122" s="285" t="str">
        <f t="shared" si="274"/>
        <v/>
      </c>
      <c r="CK122" s="285" t="str">
        <f t="shared" si="274"/>
        <v/>
      </c>
      <c r="CL122" s="285" t="str">
        <f t="shared" si="274"/>
        <v/>
      </c>
      <c r="CM122" s="285" t="str">
        <f t="shared" si="274"/>
        <v/>
      </c>
      <c r="CN122" s="285" t="str">
        <f t="shared" si="274"/>
        <v/>
      </c>
      <c r="CO122" s="285" t="str">
        <f t="shared" si="274"/>
        <v/>
      </c>
      <c r="CP122" s="285" t="str">
        <f t="shared" si="274"/>
        <v/>
      </c>
      <c r="CQ122" s="285" t="str">
        <f t="shared" si="274"/>
        <v/>
      </c>
      <c r="CR122" s="285" t="str">
        <f t="shared" si="275"/>
        <v/>
      </c>
      <c r="CS122" s="285" t="str">
        <f t="shared" si="275"/>
        <v/>
      </c>
      <c r="CT122" s="285" t="str">
        <f t="shared" si="275"/>
        <v/>
      </c>
      <c r="CU122" s="285" t="str">
        <f t="shared" si="275"/>
        <v/>
      </c>
      <c r="CV122" s="285" t="str">
        <f t="shared" si="275"/>
        <v/>
      </c>
      <c r="CW122" s="285" t="str">
        <f t="shared" si="275"/>
        <v/>
      </c>
      <c r="CX122" s="285" t="str">
        <f t="shared" si="275"/>
        <v/>
      </c>
      <c r="CY122" s="285" t="str">
        <f t="shared" si="275"/>
        <v/>
      </c>
      <c r="CZ122" s="285" t="str">
        <f t="shared" si="275"/>
        <v/>
      </c>
      <c r="DA122" s="285" t="str">
        <f t="shared" si="275"/>
        <v/>
      </c>
      <c r="DB122" s="285" t="str">
        <f t="shared" si="276"/>
        <v/>
      </c>
      <c r="DC122" s="285" t="str">
        <f t="shared" si="276"/>
        <v/>
      </c>
      <c r="DD122" s="285" t="str">
        <f t="shared" si="276"/>
        <v/>
      </c>
      <c r="DE122" s="285" t="str">
        <f t="shared" si="276"/>
        <v/>
      </c>
      <c r="DF122" s="285" t="str">
        <f t="shared" si="276"/>
        <v/>
      </c>
      <c r="DG122" s="285" t="str">
        <f t="shared" si="276"/>
        <v/>
      </c>
      <c r="DH122" s="285" t="str">
        <f t="shared" si="276"/>
        <v/>
      </c>
      <c r="DI122" s="285" t="str">
        <f t="shared" si="276"/>
        <v/>
      </c>
      <c r="DJ122" s="285" t="str">
        <f t="shared" si="276"/>
        <v/>
      </c>
      <c r="DK122" s="285" t="str">
        <f t="shared" si="276"/>
        <v/>
      </c>
      <c r="DL122" s="285" t="str">
        <f t="shared" si="277"/>
        <v/>
      </c>
      <c r="DM122" s="285" t="str">
        <f t="shared" si="277"/>
        <v/>
      </c>
      <c r="DN122" s="285" t="str">
        <f t="shared" si="277"/>
        <v/>
      </c>
      <c r="DO122" s="285" t="str">
        <f t="shared" si="277"/>
        <v/>
      </c>
      <c r="DP122" s="285" t="str">
        <f t="shared" si="277"/>
        <v/>
      </c>
      <c r="DQ122" s="285" t="str">
        <f t="shared" si="277"/>
        <v/>
      </c>
      <c r="DR122" s="285" t="str">
        <f t="shared" si="277"/>
        <v/>
      </c>
      <c r="DS122" s="285" t="str">
        <f t="shared" si="277"/>
        <v/>
      </c>
      <c r="DT122" s="285" t="str">
        <f t="shared" si="277"/>
        <v/>
      </c>
      <c r="DU122" s="285" t="str">
        <f t="shared" si="277"/>
        <v/>
      </c>
      <c r="DV122" s="285" t="str">
        <f t="shared" si="278"/>
        <v/>
      </c>
      <c r="DW122" s="285" t="str">
        <f t="shared" si="278"/>
        <v/>
      </c>
      <c r="DX122" s="285" t="str">
        <f t="shared" si="278"/>
        <v/>
      </c>
      <c r="DY122" s="285" t="str">
        <f t="shared" si="278"/>
        <v/>
      </c>
      <c r="DZ122" s="285" t="str">
        <f t="shared" si="278"/>
        <v/>
      </c>
      <c r="EA122" s="285" t="str">
        <f t="shared" si="278"/>
        <v/>
      </c>
      <c r="EB122" s="285" t="str">
        <f t="shared" si="278"/>
        <v/>
      </c>
      <c r="EC122" s="285" t="str">
        <f t="shared" si="278"/>
        <v/>
      </c>
      <c r="ED122" s="285" t="str">
        <f t="shared" si="278"/>
        <v/>
      </c>
      <c r="EE122" s="285" t="str">
        <f t="shared" si="278"/>
        <v/>
      </c>
      <c r="EF122" s="285" t="str">
        <f t="shared" si="279"/>
        <v/>
      </c>
      <c r="EG122" s="285" t="str">
        <f t="shared" si="279"/>
        <v/>
      </c>
      <c r="EH122" s="285" t="str">
        <f t="shared" si="279"/>
        <v/>
      </c>
      <c r="EI122" s="285" t="str">
        <f t="shared" si="279"/>
        <v/>
      </c>
      <c r="EJ122" s="285" t="str">
        <f t="shared" si="279"/>
        <v/>
      </c>
      <c r="EK122" s="285" t="str">
        <f t="shared" si="279"/>
        <v/>
      </c>
      <c r="EL122" s="285" t="str">
        <f t="shared" si="279"/>
        <v/>
      </c>
      <c r="EM122" s="285" t="str">
        <f t="shared" si="279"/>
        <v/>
      </c>
      <c r="EN122" s="285" t="str">
        <f t="shared" si="279"/>
        <v/>
      </c>
      <c r="EO122" s="285" t="str">
        <f t="shared" si="279"/>
        <v/>
      </c>
      <c r="EP122" s="285" t="str">
        <f t="shared" si="280"/>
        <v/>
      </c>
      <c r="EQ122" s="285" t="str">
        <f t="shared" si="280"/>
        <v/>
      </c>
      <c r="ER122" s="285" t="str">
        <f t="shared" si="280"/>
        <v/>
      </c>
      <c r="ES122" s="285" t="str">
        <f t="shared" si="280"/>
        <v/>
      </c>
      <c r="ET122" s="285" t="str">
        <f t="shared" si="280"/>
        <v/>
      </c>
      <c r="EU122" s="285" t="str">
        <f t="shared" si="280"/>
        <v/>
      </c>
    </row>
    <row r="123" spans="1:151" ht="18" customHeight="1" x14ac:dyDescent="0.2">
      <c r="A123" s="126" t="str">
        <f t="shared" si="249"/>
        <v>U20M Shot</v>
      </c>
      <c r="B123" s="150" t="str">
        <f>'U13-U17-U20 Champs Timescale'!B91</f>
        <v>F24</v>
      </c>
      <c r="C123" s="142">
        <f>'U13-U17-U20 Champs Timescale'!C91</f>
        <v>0.5625</v>
      </c>
      <c r="D123" s="143">
        <f>'U13-U17-U20 Champs Timescale'!D91</f>
        <v>1.7361111111111112E-2</v>
      </c>
      <c r="E123" s="144">
        <f>'U13-U17-U20 Champs Timescale'!E91</f>
        <v>0.58749999999999991</v>
      </c>
      <c r="F123" s="145">
        <f>'U13-U17-U20 Champs Timescale'!F91</f>
        <v>0.60486111111111107</v>
      </c>
      <c r="G123" s="196">
        <f>'U13-U17-U20 Champs Timescale'!G91</f>
        <v>0.625</v>
      </c>
      <c r="H123" s="153" t="str">
        <f>'U13-U17-U20 Champs Timescale'!K91</f>
        <v>Shot</v>
      </c>
      <c r="I123" s="146" t="str">
        <f>'U13-U17-U20 Champs Timescale'!L91</f>
        <v>Final</v>
      </c>
      <c r="J123" s="149" t="str">
        <f>'U13-U17-U20 Champs Timescale'!H91</f>
        <v>U20M</v>
      </c>
      <c r="K123" s="147">
        <f>'U13-U17-U20 Champs Timescale'!I91</f>
        <v>3</v>
      </c>
      <c r="L123" s="148">
        <f>'U13-U17-U20 Champs Timescale'!J91</f>
        <v>6</v>
      </c>
      <c r="M123" s="149">
        <f>'U13-U17-U20 Champs Timescale'!O91</f>
        <v>6</v>
      </c>
      <c r="N123" s="191">
        <f>'U13-U17-U20 Champs Timescale'!P91</f>
        <v>1.6666666666666666E-2</v>
      </c>
      <c r="O123" s="146">
        <f>'U13-U17-U20 Champs Timescale'!Q91</f>
        <v>0.60833333333333328</v>
      </c>
      <c r="P123" s="183">
        <f>'U13-U17-U20 Champs Timescale'!R91</f>
        <v>0.05</v>
      </c>
      <c r="Q123" s="146">
        <f t="shared" ref="Q123" si="281">CEILING(SUM(G123+P123),TIME(0,10,0))</f>
        <v>0.68055555555555547</v>
      </c>
      <c r="R123" s="118">
        <f>'U13-U17-U20 Champs Timescale'!U91</f>
        <v>5</v>
      </c>
      <c r="S123" s="54">
        <v>1</v>
      </c>
      <c r="T123" s="695" t="s">
        <v>92</v>
      </c>
      <c r="U123" s="696"/>
      <c r="V123" s="696"/>
      <c r="W123" s="696"/>
      <c r="X123" s="696"/>
      <c r="Y123" s="696"/>
      <c r="Z123" s="285" t="str">
        <f t="shared" si="268"/>
        <v/>
      </c>
      <c r="AA123" s="285" t="str">
        <f t="shared" si="268"/>
        <v/>
      </c>
      <c r="AB123" s="285" t="str">
        <f t="shared" si="268"/>
        <v/>
      </c>
      <c r="AC123" s="285" t="str">
        <f t="shared" si="268"/>
        <v/>
      </c>
      <c r="AD123" s="285" t="str">
        <f t="shared" si="268"/>
        <v/>
      </c>
      <c r="AE123" s="285" t="str">
        <f t="shared" si="268"/>
        <v/>
      </c>
      <c r="AF123" s="285" t="str">
        <f t="shared" si="268"/>
        <v/>
      </c>
      <c r="AG123" s="285" t="str">
        <f t="shared" si="268"/>
        <v/>
      </c>
      <c r="AH123" s="285" t="str">
        <f t="shared" si="268"/>
        <v/>
      </c>
      <c r="AI123" s="285" t="str">
        <f t="shared" si="268"/>
        <v/>
      </c>
      <c r="AJ123" s="285" t="str">
        <f t="shared" si="269"/>
        <v/>
      </c>
      <c r="AK123" s="285" t="str">
        <f t="shared" si="269"/>
        <v/>
      </c>
      <c r="AL123" s="285" t="str">
        <f t="shared" si="269"/>
        <v/>
      </c>
      <c r="AM123" s="285" t="str">
        <f t="shared" si="269"/>
        <v/>
      </c>
      <c r="AN123" s="285" t="str">
        <f t="shared" si="269"/>
        <v/>
      </c>
      <c r="AO123" s="285" t="str">
        <f t="shared" si="269"/>
        <v/>
      </c>
      <c r="AP123" s="285" t="str">
        <f t="shared" si="269"/>
        <v/>
      </c>
      <c r="AQ123" s="285" t="str">
        <f t="shared" si="269"/>
        <v/>
      </c>
      <c r="AR123" s="285" t="str">
        <f t="shared" si="269"/>
        <v/>
      </c>
      <c r="AS123" s="285" t="str">
        <f t="shared" si="269"/>
        <v/>
      </c>
      <c r="AT123" s="285" t="str">
        <f t="shared" si="270"/>
        <v/>
      </c>
      <c r="AU123" s="285" t="str">
        <f t="shared" si="270"/>
        <v/>
      </c>
      <c r="AV123" s="285" t="str">
        <f t="shared" si="270"/>
        <v/>
      </c>
      <c r="AW123" s="285" t="str">
        <f t="shared" si="270"/>
        <v/>
      </c>
      <c r="AX123" s="285" t="str">
        <f t="shared" si="270"/>
        <v/>
      </c>
      <c r="AY123" s="285" t="str">
        <f t="shared" si="270"/>
        <v/>
      </c>
      <c r="AZ123" s="285" t="str">
        <f t="shared" si="270"/>
        <v/>
      </c>
      <c r="BA123" s="285" t="str">
        <f t="shared" si="270"/>
        <v/>
      </c>
      <c r="BB123" s="285" t="str">
        <f t="shared" si="270"/>
        <v/>
      </c>
      <c r="BC123" s="285" t="str">
        <f t="shared" si="270"/>
        <v/>
      </c>
      <c r="BD123" s="285" t="str">
        <f t="shared" si="271"/>
        <v/>
      </c>
      <c r="BE123" s="285" t="str">
        <f t="shared" si="271"/>
        <v/>
      </c>
      <c r="BF123" s="285" t="str">
        <f t="shared" si="271"/>
        <v/>
      </c>
      <c r="BG123" s="285" t="str">
        <f t="shared" si="271"/>
        <v/>
      </c>
      <c r="BH123" s="285" t="str">
        <f t="shared" si="271"/>
        <v/>
      </c>
      <c r="BI123" s="285" t="str">
        <f t="shared" si="271"/>
        <v/>
      </c>
      <c r="BJ123" s="285" t="str">
        <f t="shared" si="271"/>
        <v/>
      </c>
      <c r="BK123" s="285" t="str">
        <f t="shared" si="271"/>
        <v/>
      </c>
      <c r="BL123" s="285" t="str">
        <f t="shared" si="271"/>
        <v/>
      </c>
      <c r="BM123" s="285" t="str">
        <f t="shared" si="271"/>
        <v/>
      </c>
      <c r="BN123" s="285" t="str">
        <f t="shared" si="272"/>
        <v/>
      </c>
      <c r="BO123" s="285">
        <f t="shared" si="272"/>
        <v>5</v>
      </c>
      <c r="BP123" s="285">
        <f t="shared" si="272"/>
        <v>5</v>
      </c>
      <c r="BQ123" s="285">
        <f t="shared" si="272"/>
        <v>5</v>
      </c>
      <c r="BR123" s="285">
        <f t="shared" si="272"/>
        <v>5</v>
      </c>
      <c r="BS123" s="285">
        <f t="shared" si="272"/>
        <v>5</v>
      </c>
      <c r="BT123" s="285">
        <f t="shared" si="272"/>
        <v>5</v>
      </c>
      <c r="BU123" s="285">
        <f t="shared" si="272"/>
        <v>5</v>
      </c>
      <c r="BV123" s="285">
        <f t="shared" si="272"/>
        <v>5</v>
      </c>
      <c r="BW123" s="285">
        <f t="shared" si="272"/>
        <v>5</v>
      </c>
      <c r="BX123" s="285">
        <f t="shared" si="273"/>
        <v>5</v>
      </c>
      <c r="BY123" s="285">
        <f t="shared" si="273"/>
        <v>5</v>
      </c>
      <c r="BZ123" s="285">
        <f t="shared" si="273"/>
        <v>5</v>
      </c>
      <c r="CA123" s="285">
        <f t="shared" si="273"/>
        <v>5</v>
      </c>
      <c r="CB123" s="285">
        <f t="shared" si="273"/>
        <v>5</v>
      </c>
      <c r="CC123" s="285">
        <f t="shared" si="273"/>
        <v>5</v>
      </c>
      <c r="CD123" s="285">
        <f t="shared" si="273"/>
        <v>5</v>
      </c>
      <c r="CE123" s="285">
        <f t="shared" si="273"/>
        <v>5</v>
      </c>
      <c r="CF123" s="285">
        <f t="shared" si="273"/>
        <v>5</v>
      </c>
      <c r="CG123" s="285">
        <f t="shared" si="273"/>
        <v>5</v>
      </c>
      <c r="CH123" s="285">
        <f t="shared" si="274"/>
        <v>5</v>
      </c>
      <c r="CI123" s="285">
        <f t="shared" si="274"/>
        <v>5</v>
      </c>
      <c r="CJ123" s="285" t="str">
        <f t="shared" si="274"/>
        <v/>
      </c>
      <c r="CK123" s="285" t="str">
        <f t="shared" si="274"/>
        <v/>
      </c>
      <c r="CL123" s="285" t="str">
        <f t="shared" si="274"/>
        <v/>
      </c>
      <c r="CM123" s="285" t="str">
        <f t="shared" si="274"/>
        <v/>
      </c>
      <c r="CN123" s="285" t="str">
        <f t="shared" si="274"/>
        <v/>
      </c>
      <c r="CO123" s="285" t="str">
        <f t="shared" si="274"/>
        <v/>
      </c>
      <c r="CP123" s="285" t="str">
        <f t="shared" si="274"/>
        <v/>
      </c>
      <c r="CQ123" s="285" t="str">
        <f t="shared" si="274"/>
        <v/>
      </c>
      <c r="CR123" s="285" t="str">
        <f t="shared" si="275"/>
        <v/>
      </c>
      <c r="CS123" s="285" t="str">
        <f t="shared" si="275"/>
        <v/>
      </c>
      <c r="CT123" s="285" t="str">
        <f t="shared" si="275"/>
        <v/>
      </c>
      <c r="CU123" s="285" t="str">
        <f t="shared" si="275"/>
        <v/>
      </c>
      <c r="CV123" s="285" t="str">
        <f t="shared" si="275"/>
        <v/>
      </c>
      <c r="CW123" s="285" t="str">
        <f t="shared" si="275"/>
        <v/>
      </c>
      <c r="CX123" s="285" t="str">
        <f t="shared" si="275"/>
        <v/>
      </c>
      <c r="CY123" s="285" t="str">
        <f t="shared" si="275"/>
        <v/>
      </c>
      <c r="CZ123" s="285" t="str">
        <f t="shared" si="275"/>
        <v/>
      </c>
      <c r="DA123" s="285" t="str">
        <f t="shared" si="275"/>
        <v/>
      </c>
      <c r="DB123" s="285" t="str">
        <f t="shared" si="276"/>
        <v/>
      </c>
      <c r="DC123" s="285" t="str">
        <f t="shared" si="276"/>
        <v/>
      </c>
      <c r="DD123" s="285" t="str">
        <f t="shared" si="276"/>
        <v/>
      </c>
      <c r="DE123" s="285" t="str">
        <f t="shared" si="276"/>
        <v/>
      </c>
      <c r="DF123" s="285" t="str">
        <f t="shared" si="276"/>
        <v/>
      </c>
      <c r="DG123" s="285" t="str">
        <f t="shared" si="276"/>
        <v/>
      </c>
      <c r="DH123" s="285" t="str">
        <f t="shared" si="276"/>
        <v/>
      </c>
      <c r="DI123" s="285" t="str">
        <f t="shared" si="276"/>
        <v/>
      </c>
      <c r="DJ123" s="285" t="str">
        <f t="shared" si="276"/>
        <v/>
      </c>
      <c r="DK123" s="285" t="str">
        <f t="shared" si="276"/>
        <v/>
      </c>
      <c r="DL123" s="285" t="str">
        <f t="shared" si="277"/>
        <v/>
      </c>
      <c r="DM123" s="285" t="str">
        <f t="shared" si="277"/>
        <v/>
      </c>
      <c r="DN123" s="285" t="str">
        <f t="shared" si="277"/>
        <v/>
      </c>
      <c r="DO123" s="285" t="str">
        <f t="shared" si="277"/>
        <v/>
      </c>
      <c r="DP123" s="285" t="str">
        <f t="shared" si="277"/>
        <v/>
      </c>
      <c r="DQ123" s="285" t="str">
        <f t="shared" si="277"/>
        <v/>
      </c>
      <c r="DR123" s="285" t="str">
        <f t="shared" si="277"/>
        <v/>
      </c>
      <c r="DS123" s="285" t="str">
        <f t="shared" si="277"/>
        <v/>
      </c>
      <c r="DT123" s="285" t="str">
        <f t="shared" si="277"/>
        <v/>
      </c>
      <c r="DU123" s="285" t="str">
        <f t="shared" si="277"/>
        <v/>
      </c>
      <c r="DV123" s="285" t="str">
        <f t="shared" si="278"/>
        <v/>
      </c>
      <c r="DW123" s="285" t="str">
        <f t="shared" si="278"/>
        <v/>
      </c>
      <c r="DX123" s="285" t="str">
        <f t="shared" si="278"/>
        <v/>
      </c>
      <c r="DY123" s="285" t="str">
        <f t="shared" si="278"/>
        <v/>
      </c>
      <c r="DZ123" s="285" t="str">
        <f t="shared" si="278"/>
        <v/>
      </c>
      <c r="EA123" s="285" t="str">
        <f t="shared" si="278"/>
        <v/>
      </c>
      <c r="EB123" s="285" t="str">
        <f t="shared" si="278"/>
        <v/>
      </c>
      <c r="EC123" s="285" t="str">
        <f t="shared" si="278"/>
        <v/>
      </c>
      <c r="ED123" s="285" t="str">
        <f t="shared" si="278"/>
        <v/>
      </c>
      <c r="EE123" s="285" t="str">
        <f t="shared" si="278"/>
        <v/>
      </c>
      <c r="EF123" s="285" t="str">
        <f t="shared" si="279"/>
        <v/>
      </c>
      <c r="EG123" s="285" t="str">
        <f t="shared" si="279"/>
        <v/>
      </c>
      <c r="EH123" s="285" t="str">
        <f t="shared" si="279"/>
        <v/>
      </c>
      <c r="EI123" s="285" t="str">
        <f t="shared" si="279"/>
        <v/>
      </c>
      <c r="EJ123" s="285" t="str">
        <f t="shared" si="279"/>
        <v/>
      </c>
      <c r="EK123" s="285" t="str">
        <f t="shared" si="279"/>
        <v/>
      </c>
      <c r="EL123" s="285" t="str">
        <f t="shared" si="279"/>
        <v/>
      </c>
      <c r="EM123" s="285" t="str">
        <f t="shared" si="279"/>
        <v/>
      </c>
      <c r="EN123" s="285" t="str">
        <f t="shared" si="279"/>
        <v/>
      </c>
      <c r="EO123" s="285" t="str">
        <f t="shared" si="279"/>
        <v/>
      </c>
      <c r="EP123" s="285" t="str">
        <f t="shared" si="280"/>
        <v/>
      </c>
      <c r="EQ123" s="285" t="str">
        <f t="shared" si="280"/>
        <v/>
      </c>
      <c r="ER123" s="285" t="str">
        <f t="shared" si="280"/>
        <v/>
      </c>
      <c r="ES123" s="285" t="str">
        <f t="shared" si="280"/>
        <v/>
      </c>
      <c r="ET123" s="285" t="str">
        <f t="shared" si="280"/>
        <v/>
      </c>
      <c r="EU123" s="285" t="str">
        <f t="shared" si="280"/>
        <v/>
      </c>
    </row>
    <row r="124" spans="1:151" ht="18" customHeight="1" x14ac:dyDescent="0.2">
      <c r="A124" s="126" t="str">
        <f t="shared" si="249"/>
        <v>U17M Shot</v>
      </c>
      <c r="B124" s="150" t="str">
        <f>'U13-U17-U20 Champs Timescale'!B92</f>
        <v>F25</v>
      </c>
      <c r="C124" s="142">
        <f>'U13-U17-U20 Champs Timescale'!C92</f>
        <v>0.5625</v>
      </c>
      <c r="D124" s="143">
        <f>'U13-U17-U20 Champs Timescale'!D92</f>
        <v>1.7361111111111112E-2</v>
      </c>
      <c r="E124" s="144">
        <f>'U13-U17-U20 Champs Timescale'!E92</f>
        <v>0.58749999999999991</v>
      </c>
      <c r="F124" s="145">
        <f>'U13-U17-U20 Champs Timescale'!F92</f>
        <v>0.60486111111111107</v>
      </c>
      <c r="G124" s="196">
        <f>'U13-U17-U20 Champs Timescale'!G92</f>
        <v>0.625</v>
      </c>
      <c r="H124" s="153" t="str">
        <f>'U13-U17-U20 Champs Timescale'!K92</f>
        <v>Shot</v>
      </c>
      <c r="I124" s="146" t="str">
        <f>'U13-U17-U20 Champs Timescale'!L92</f>
        <v>Final</v>
      </c>
      <c r="J124" s="149" t="str">
        <f>'U13-U17-U20 Champs Timescale'!H92</f>
        <v>U17M</v>
      </c>
      <c r="K124" s="147">
        <f>'U13-U17-U20 Champs Timescale'!I92</f>
        <v>5</v>
      </c>
      <c r="L124" s="148">
        <f>'U13-U17-U20 Champs Timescale'!J92</f>
        <v>6</v>
      </c>
      <c r="M124" s="149">
        <f>'U13-U17-U20 Champs Timescale'!O92</f>
        <v>10</v>
      </c>
      <c r="N124" s="191">
        <f>'U13-U17-U20 Champs Timescale'!P92</f>
        <v>0</v>
      </c>
      <c r="O124" s="146">
        <f>'U13-U17-U20 Champs Timescale'!Q92</f>
        <v>0.60833333333333328</v>
      </c>
      <c r="P124" s="183">
        <f>'U13-U17-U20 Champs Timescale'!R92</f>
        <v>0</v>
      </c>
      <c r="Q124" s="146">
        <f>Q123</f>
        <v>0.68055555555555547</v>
      </c>
      <c r="R124" s="118">
        <f>'U13-U17-U20 Champs Timescale'!U92</f>
        <v>0</v>
      </c>
      <c r="S124" s="54">
        <v>1</v>
      </c>
      <c r="T124" s="695" t="s">
        <v>92</v>
      </c>
      <c r="U124" s="696"/>
      <c r="V124" s="696"/>
      <c r="W124" s="696"/>
      <c r="X124" s="696"/>
      <c r="Y124" s="696"/>
      <c r="Z124" s="285" t="str">
        <f t="shared" si="268"/>
        <v/>
      </c>
      <c r="AA124" s="285" t="str">
        <f t="shared" si="268"/>
        <v/>
      </c>
      <c r="AB124" s="285" t="str">
        <f t="shared" si="268"/>
        <v/>
      </c>
      <c r="AC124" s="285" t="str">
        <f t="shared" si="268"/>
        <v/>
      </c>
      <c r="AD124" s="285" t="str">
        <f t="shared" si="268"/>
        <v/>
      </c>
      <c r="AE124" s="285" t="str">
        <f t="shared" si="268"/>
        <v/>
      </c>
      <c r="AF124" s="285" t="str">
        <f t="shared" si="268"/>
        <v/>
      </c>
      <c r="AG124" s="285" t="str">
        <f t="shared" si="268"/>
        <v/>
      </c>
      <c r="AH124" s="285" t="str">
        <f t="shared" si="268"/>
        <v/>
      </c>
      <c r="AI124" s="285" t="str">
        <f t="shared" si="268"/>
        <v/>
      </c>
      <c r="AJ124" s="285" t="str">
        <f t="shared" si="269"/>
        <v/>
      </c>
      <c r="AK124" s="285" t="str">
        <f t="shared" si="269"/>
        <v/>
      </c>
      <c r="AL124" s="285" t="str">
        <f t="shared" si="269"/>
        <v/>
      </c>
      <c r="AM124" s="285" t="str">
        <f t="shared" si="269"/>
        <v/>
      </c>
      <c r="AN124" s="285" t="str">
        <f t="shared" si="269"/>
        <v/>
      </c>
      <c r="AO124" s="285" t="str">
        <f t="shared" si="269"/>
        <v/>
      </c>
      <c r="AP124" s="285" t="str">
        <f t="shared" si="269"/>
        <v/>
      </c>
      <c r="AQ124" s="285" t="str">
        <f t="shared" si="269"/>
        <v/>
      </c>
      <c r="AR124" s="285" t="str">
        <f t="shared" si="269"/>
        <v/>
      </c>
      <c r="AS124" s="285" t="str">
        <f t="shared" si="269"/>
        <v/>
      </c>
      <c r="AT124" s="285" t="str">
        <f t="shared" si="270"/>
        <v/>
      </c>
      <c r="AU124" s="285" t="str">
        <f t="shared" si="270"/>
        <v/>
      </c>
      <c r="AV124" s="285" t="str">
        <f t="shared" si="270"/>
        <v/>
      </c>
      <c r="AW124" s="285" t="str">
        <f t="shared" si="270"/>
        <v/>
      </c>
      <c r="AX124" s="285" t="str">
        <f t="shared" si="270"/>
        <v/>
      </c>
      <c r="AY124" s="285" t="str">
        <f t="shared" si="270"/>
        <v/>
      </c>
      <c r="AZ124" s="285" t="str">
        <f t="shared" si="270"/>
        <v/>
      </c>
      <c r="BA124" s="285" t="str">
        <f t="shared" si="270"/>
        <v/>
      </c>
      <c r="BB124" s="285" t="str">
        <f t="shared" si="270"/>
        <v/>
      </c>
      <c r="BC124" s="285" t="str">
        <f t="shared" si="270"/>
        <v/>
      </c>
      <c r="BD124" s="285" t="str">
        <f t="shared" si="271"/>
        <v/>
      </c>
      <c r="BE124" s="285" t="str">
        <f t="shared" si="271"/>
        <v/>
      </c>
      <c r="BF124" s="285" t="str">
        <f t="shared" si="271"/>
        <v/>
      </c>
      <c r="BG124" s="285" t="str">
        <f t="shared" si="271"/>
        <v/>
      </c>
      <c r="BH124" s="285" t="str">
        <f t="shared" si="271"/>
        <v/>
      </c>
      <c r="BI124" s="285" t="str">
        <f t="shared" si="271"/>
        <v/>
      </c>
      <c r="BJ124" s="285" t="str">
        <f t="shared" si="271"/>
        <v/>
      </c>
      <c r="BK124" s="285" t="str">
        <f t="shared" si="271"/>
        <v/>
      </c>
      <c r="BL124" s="285" t="str">
        <f t="shared" si="271"/>
        <v/>
      </c>
      <c r="BM124" s="285" t="str">
        <f t="shared" si="271"/>
        <v/>
      </c>
      <c r="BN124" s="285" t="str">
        <f t="shared" si="272"/>
        <v/>
      </c>
      <c r="BO124" s="285">
        <f t="shared" si="272"/>
        <v>0</v>
      </c>
      <c r="BP124" s="285">
        <f t="shared" si="272"/>
        <v>0</v>
      </c>
      <c r="BQ124" s="285">
        <f t="shared" si="272"/>
        <v>0</v>
      </c>
      <c r="BR124" s="285">
        <f t="shared" si="272"/>
        <v>0</v>
      </c>
      <c r="BS124" s="285">
        <f t="shared" si="272"/>
        <v>0</v>
      </c>
      <c r="BT124" s="285">
        <f t="shared" si="272"/>
        <v>0</v>
      </c>
      <c r="BU124" s="285">
        <f t="shared" si="272"/>
        <v>0</v>
      </c>
      <c r="BV124" s="285">
        <f t="shared" si="272"/>
        <v>0</v>
      </c>
      <c r="BW124" s="285">
        <f t="shared" si="272"/>
        <v>0</v>
      </c>
      <c r="BX124" s="285">
        <f t="shared" si="273"/>
        <v>0</v>
      </c>
      <c r="BY124" s="285">
        <f t="shared" si="273"/>
        <v>0</v>
      </c>
      <c r="BZ124" s="285">
        <f t="shared" si="273"/>
        <v>0</v>
      </c>
      <c r="CA124" s="285">
        <f t="shared" si="273"/>
        <v>0</v>
      </c>
      <c r="CB124" s="285">
        <f t="shared" si="273"/>
        <v>0</v>
      </c>
      <c r="CC124" s="285">
        <f t="shared" si="273"/>
        <v>0</v>
      </c>
      <c r="CD124" s="285">
        <f t="shared" si="273"/>
        <v>0</v>
      </c>
      <c r="CE124" s="285">
        <f t="shared" si="273"/>
        <v>0</v>
      </c>
      <c r="CF124" s="285">
        <f t="shared" si="273"/>
        <v>0</v>
      </c>
      <c r="CG124" s="285">
        <f t="shared" si="273"/>
        <v>0</v>
      </c>
      <c r="CH124" s="285">
        <f t="shared" si="274"/>
        <v>0</v>
      </c>
      <c r="CI124" s="285">
        <f t="shared" si="274"/>
        <v>0</v>
      </c>
      <c r="CJ124" s="285" t="str">
        <f t="shared" si="274"/>
        <v/>
      </c>
      <c r="CK124" s="285" t="str">
        <f t="shared" si="274"/>
        <v/>
      </c>
      <c r="CL124" s="285" t="str">
        <f t="shared" si="274"/>
        <v/>
      </c>
      <c r="CM124" s="285" t="str">
        <f t="shared" si="274"/>
        <v/>
      </c>
      <c r="CN124" s="285" t="str">
        <f t="shared" si="274"/>
        <v/>
      </c>
      <c r="CO124" s="285" t="str">
        <f t="shared" si="274"/>
        <v/>
      </c>
      <c r="CP124" s="285" t="str">
        <f t="shared" si="274"/>
        <v/>
      </c>
      <c r="CQ124" s="285" t="str">
        <f t="shared" si="274"/>
        <v/>
      </c>
      <c r="CR124" s="285" t="str">
        <f t="shared" si="275"/>
        <v/>
      </c>
      <c r="CS124" s="285" t="str">
        <f t="shared" si="275"/>
        <v/>
      </c>
      <c r="CT124" s="285" t="str">
        <f t="shared" si="275"/>
        <v/>
      </c>
      <c r="CU124" s="285" t="str">
        <f t="shared" si="275"/>
        <v/>
      </c>
      <c r="CV124" s="285" t="str">
        <f t="shared" si="275"/>
        <v/>
      </c>
      <c r="CW124" s="285" t="str">
        <f t="shared" si="275"/>
        <v/>
      </c>
      <c r="CX124" s="285" t="str">
        <f t="shared" si="275"/>
        <v/>
      </c>
      <c r="CY124" s="285" t="str">
        <f t="shared" si="275"/>
        <v/>
      </c>
      <c r="CZ124" s="285" t="str">
        <f t="shared" si="275"/>
        <v/>
      </c>
      <c r="DA124" s="285" t="str">
        <f t="shared" si="275"/>
        <v/>
      </c>
      <c r="DB124" s="285" t="str">
        <f t="shared" si="276"/>
        <v/>
      </c>
      <c r="DC124" s="285" t="str">
        <f t="shared" si="276"/>
        <v/>
      </c>
      <c r="DD124" s="285" t="str">
        <f t="shared" si="276"/>
        <v/>
      </c>
      <c r="DE124" s="285" t="str">
        <f t="shared" si="276"/>
        <v/>
      </c>
      <c r="DF124" s="285" t="str">
        <f t="shared" si="276"/>
        <v/>
      </c>
      <c r="DG124" s="285" t="str">
        <f t="shared" si="276"/>
        <v/>
      </c>
      <c r="DH124" s="285" t="str">
        <f t="shared" si="276"/>
        <v/>
      </c>
      <c r="DI124" s="285" t="str">
        <f t="shared" si="276"/>
        <v/>
      </c>
      <c r="DJ124" s="285" t="str">
        <f t="shared" si="276"/>
        <v/>
      </c>
      <c r="DK124" s="285" t="str">
        <f t="shared" si="276"/>
        <v/>
      </c>
      <c r="DL124" s="285" t="str">
        <f t="shared" si="277"/>
        <v/>
      </c>
      <c r="DM124" s="285" t="str">
        <f t="shared" si="277"/>
        <v/>
      </c>
      <c r="DN124" s="285" t="str">
        <f t="shared" si="277"/>
        <v/>
      </c>
      <c r="DO124" s="285" t="str">
        <f t="shared" si="277"/>
        <v/>
      </c>
      <c r="DP124" s="285" t="str">
        <f t="shared" si="277"/>
        <v/>
      </c>
      <c r="DQ124" s="285" t="str">
        <f t="shared" si="277"/>
        <v/>
      </c>
      <c r="DR124" s="285" t="str">
        <f t="shared" si="277"/>
        <v/>
      </c>
      <c r="DS124" s="285" t="str">
        <f t="shared" si="277"/>
        <v/>
      </c>
      <c r="DT124" s="285" t="str">
        <f t="shared" si="277"/>
        <v/>
      </c>
      <c r="DU124" s="285" t="str">
        <f t="shared" si="277"/>
        <v/>
      </c>
      <c r="DV124" s="285" t="str">
        <f t="shared" si="278"/>
        <v/>
      </c>
      <c r="DW124" s="285" t="str">
        <f t="shared" si="278"/>
        <v/>
      </c>
      <c r="DX124" s="285" t="str">
        <f t="shared" si="278"/>
        <v/>
      </c>
      <c r="DY124" s="285" t="str">
        <f t="shared" si="278"/>
        <v/>
      </c>
      <c r="DZ124" s="285" t="str">
        <f t="shared" si="278"/>
        <v/>
      </c>
      <c r="EA124" s="285" t="str">
        <f t="shared" si="278"/>
        <v/>
      </c>
      <c r="EB124" s="285" t="str">
        <f t="shared" si="278"/>
        <v/>
      </c>
      <c r="EC124" s="285" t="str">
        <f t="shared" si="278"/>
        <v/>
      </c>
      <c r="ED124" s="285" t="str">
        <f t="shared" si="278"/>
        <v/>
      </c>
      <c r="EE124" s="285" t="str">
        <f t="shared" si="278"/>
        <v/>
      </c>
      <c r="EF124" s="285" t="str">
        <f t="shared" si="279"/>
        <v/>
      </c>
      <c r="EG124" s="285" t="str">
        <f t="shared" si="279"/>
        <v/>
      </c>
      <c r="EH124" s="285" t="str">
        <f t="shared" si="279"/>
        <v/>
      </c>
      <c r="EI124" s="285" t="str">
        <f t="shared" si="279"/>
        <v/>
      </c>
      <c r="EJ124" s="285" t="str">
        <f t="shared" si="279"/>
        <v/>
      </c>
      <c r="EK124" s="285" t="str">
        <f t="shared" si="279"/>
        <v/>
      </c>
      <c r="EL124" s="285" t="str">
        <f t="shared" si="279"/>
        <v/>
      </c>
      <c r="EM124" s="285" t="str">
        <f t="shared" si="279"/>
        <v/>
      </c>
      <c r="EN124" s="285" t="str">
        <f t="shared" si="279"/>
        <v/>
      </c>
      <c r="EO124" s="285" t="str">
        <f t="shared" si="279"/>
        <v/>
      </c>
      <c r="EP124" s="285" t="str">
        <f t="shared" si="280"/>
        <v/>
      </c>
      <c r="EQ124" s="285" t="str">
        <f t="shared" si="280"/>
        <v/>
      </c>
      <c r="ER124" s="285" t="str">
        <f t="shared" si="280"/>
        <v/>
      </c>
      <c r="ES124" s="285" t="str">
        <f t="shared" si="280"/>
        <v/>
      </c>
      <c r="ET124" s="285" t="str">
        <f t="shared" si="280"/>
        <v/>
      </c>
      <c r="EU124" s="285" t="str">
        <f t="shared" si="280"/>
        <v/>
      </c>
    </row>
    <row r="125" spans="1:151" ht="18" customHeight="1" x14ac:dyDescent="0.2">
      <c r="R125" s="15">
        <f>LARGE(Z125:CT125,1)</f>
        <v>15</v>
      </c>
      <c r="T125" s="56">
        <v>22</v>
      </c>
      <c r="U125" s="682" t="s">
        <v>111</v>
      </c>
      <c r="V125" s="682"/>
      <c r="W125" s="682"/>
      <c r="X125" s="682"/>
      <c r="Y125" s="683"/>
      <c r="Z125" s="29">
        <f t="shared" ref="Z125:BE125" si="282">SUM(Z114:Z124)</f>
        <v>4</v>
      </c>
      <c r="AA125" s="30">
        <f t="shared" si="282"/>
        <v>4</v>
      </c>
      <c r="AB125" s="30">
        <f t="shared" si="282"/>
        <v>9</v>
      </c>
      <c r="AC125" s="30">
        <f t="shared" si="282"/>
        <v>9</v>
      </c>
      <c r="AD125" s="30">
        <f t="shared" si="282"/>
        <v>15</v>
      </c>
      <c r="AE125" s="30">
        <f t="shared" si="282"/>
        <v>15</v>
      </c>
      <c r="AF125" s="30">
        <f t="shared" si="282"/>
        <v>15</v>
      </c>
      <c r="AG125" s="30">
        <f t="shared" si="282"/>
        <v>15</v>
      </c>
      <c r="AH125" s="30">
        <f t="shared" si="282"/>
        <v>15</v>
      </c>
      <c r="AI125" s="30">
        <f t="shared" si="282"/>
        <v>15</v>
      </c>
      <c r="AJ125" s="30">
        <f t="shared" si="282"/>
        <v>9</v>
      </c>
      <c r="AK125" s="30">
        <f t="shared" si="282"/>
        <v>9</v>
      </c>
      <c r="AL125" s="30">
        <f t="shared" si="282"/>
        <v>9</v>
      </c>
      <c r="AM125" s="30">
        <f t="shared" si="282"/>
        <v>9</v>
      </c>
      <c r="AN125" s="30">
        <f t="shared" si="282"/>
        <v>9</v>
      </c>
      <c r="AO125" s="30">
        <f t="shared" si="282"/>
        <v>9</v>
      </c>
      <c r="AP125" s="30">
        <f t="shared" si="282"/>
        <v>4</v>
      </c>
      <c r="AQ125" s="30">
        <f t="shared" si="282"/>
        <v>4</v>
      </c>
      <c r="AR125" s="30">
        <f t="shared" si="282"/>
        <v>4</v>
      </c>
      <c r="AS125" s="30">
        <f t="shared" si="282"/>
        <v>4</v>
      </c>
      <c r="AT125" s="30">
        <f t="shared" si="282"/>
        <v>4</v>
      </c>
      <c r="AU125" s="30">
        <f t="shared" si="282"/>
        <v>4</v>
      </c>
      <c r="AV125" s="30">
        <f t="shared" si="282"/>
        <v>4</v>
      </c>
      <c r="AW125" s="30">
        <f t="shared" si="282"/>
        <v>4</v>
      </c>
      <c r="AX125" s="30">
        <f t="shared" si="282"/>
        <v>4</v>
      </c>
      <c r="AY125" s="30">
        <f t="shared" si="282"/>
        <v>4</v>
      </c>
      <c r="AZ125" s="30">
        <f t="shared" si="282"/>
        <v>4</v>
      </c>
      <c r="BA125" s="30">
        <f t="shared" si="282"/>
        <v>10</v>
      </c>
      <c r="BB125" s="30">
        <f t="shared" si="282"/>
        <v>10</v>
      </c>
      <c r="BC125" s="30">
        <f t="shared" si="282"/>
        <v>10</v>
      </c>
      <c r="BD125" s="30">
        <f t="shared" si="282"/>
        <v>10</v>
      </c>
      <c r="BE125" s="30">
        <f t="shared" si="282"/>
        <v>14</v>
      </c>
      <c r="BF125" s="30">
        <f t="shared" ref="BF125:CK125" si="283">SUM(BF114:BF124)</f>
        <v>10</v>
      </c>
      <c r="BG125" s="30">
        <f t="shared" si="283"/>
        <v>10</v>
      </c>
      <c r="BH125" s="30">
        <f t="shared" si="283"/>
        <v>10</v>
      </c>
      <c r="BI125" s="30">
        <f t="shared" si="283"/>
        <v>10</v>
      </c>
      <c r="BJ125" s="30">
        <f t="shared" si="283"/>
        <v>10</v>
      </c>
      <c r="BK125" s="30">
        <f t="shared" si="283"/>
        <v>10</v>
      </c>
      <c r="BL125" s="30">
        <f t="shared" si="283"/>
        <v>10</v>
      </c>
      <c r="BM125" s="30">
        <f t="shared" si="283"/>
        <v>10</v>
      </c>
      <c r="BN125" s="30">
        <f t="shared" si="283"/>
        <v>10</v>
      </c>
      <c r="BO125" s="30">
        <f t="shared" si="283"/>
        <v>15</v>
      </c>
      <c r="BP125" s="30">
        <f t="shared" si="283"/>
        <v>15</v>
      </c>
      <c r="BQ125" s="30">
        <f t="shared" si="283"/>
        <v>15</v>
      </c>
      <c r="BR125" s="30">
        <f t="shared" si="283"/>
        <v>15</v>
      </c>
      <c r="BS125" s="30">
        <f t="shared" si="283"/>
        <v>15</v>
      </c>
      <c r="BT125" s="30">
        <f t="shared" si="283"/>
        <v>15</v>
      </c>
      <c r="BU125" s="30">
        <f t="shared" si="283"/>
        <v>15</v>
      </c>
      <c r="BV125" s="30">
        <f t="shared" si="283"/>
        <v>15</v>
      </c>
      <c r="BW125" s="30">
        <f t="shared" si="283"/>
        <v>15</v>
      </c>
      <c r="BX125" s="30">
        <f t="shared" si="283"/>
        <v>15</v>
      </c>
      <c r="BY125" s="30">
        <f t="shared" si="283"/>
        <v>15</v>
      </c>
      <c r="BZ125" s="30">
        <f t="shared" si="283"/>
        <v>5</v>
      </c>
      <c r="CA125" s="30">
        <f t="shared" si="283"/>
        <v>5</v>
      </c>
      <c r="CB125" s="30">
        <f t="shared" si="283"/>
        <v>5</v>
      </c>
      <c r="CC125" s="30">
        <f t="shared" si="283"/>
        <v>5</v>
      </c>
      <c r="CD125" s="30">
        <f t="shared" si="283"/>
        <v>5</v>
      </c>
      <c r="CE125" s="30">
        <f t="shared" si="283"/>
        <v>5</v>
      </c>
      <c r="CF125" s="30">
        <f t="shared" si="283"/>
        <v>5</v>
      </c>
      <c r="CG125" s="30">
        <f t="shared" si="283"/>
        <v>5</v>
      </c>
      <c r="CH125" s="30">
        <f t="shared" si="283"/>
        <v>5</v>
      </c>
      <c r="CI125" s="30">
        <f t="shared" si="283"/>
        <v>5</v>
      </c>
      <c r="CJ125" s="30">
        <f t="shared" si="283"/>
        <v>0</v>
      </c>
      <c r="CK125" s="30">
        <f t="shared" si="283"/>
        <v>0</v>
      </c>
      <c r="CL125" s="30">
        <f t="shared" ref="CL125:DQ125" si="284">SUM(CL114:CL124)</f>
        <v>0</v>
      </c>
      <c r="CM125" s="30">
        <f t="shared" si="284"/>
        <v>0</v>
      </c>
      <c r="CN125" s="30">
        <f t="shared" si="284"/>
        <v>0</v>
      </c>
      <c r="CO125" s="30">
        <f t="shared" si="284"/>
        <v>0</v>
      </c>
      <c r="CP125" s="30">
        <f t="shared" si="284"/>
        <v>0</v>
      </c>
      <c r="CQ125" s="30">
        <f t="shared" si="284"/>
        <v>0</v>
      </c>
      <c r="CR125" s="30">
        <f t="shared" si="284"/>
        <v>0</v>
      </c>
      <c r="CS125" s="30">
        <f t="shared" si="284"/>
        <v>0</v>
      </c>
      <c r="CT125" s="30">
        <f t="shared" si="284"/>
        <v>0</v>
      </c>
      <c r="CU125" s="30">
        <f t="shared" si="284"/>
        <v>0</v>
      </c>
      <c r="CV125" s="30">
        <f t="shared" si="284"/>
        <v>0</v>
      </c>
      <c r="CW125" s="30">
        <f t="shared" si="284"/>
        <v>0</v>
      </c>
      <c r="CX125" s="30">
        <f t="shared" si="284"/>
        <v>0</v>
      </c>
      <c r="CY125" s="30">
        <f t="shared" si="284"/>
        <v>0</v>
      </c>
      <c r="CZ125" s="30">
        <f t="shared" si="284"/>
        <v>0</v>
      </c>
      <c r="DA125" s="30">
        <f t="shared" si="284"/>
        <v>0</v>
      </c>
      <c r="DB125" s="30">
        <f t="shared" si="284"/>
        <v>0</v>
      </c>
      <c r="DC125" s="30">
        <f t="shared" si="284"/>
        <v>0</v>
      </c>
      <c r="DD125" s="30">
        <f t="shared" si="284"/>
        <v>0</v>
      </c>
      <c r="DE125" s="30">
        <f t="shared" si="284"/>
        <v>0</v>
      </c>
      <c r="DF125" s="30">
        <f t="shared" si="284"/>
        <v>0</v>
      </c>
      <c r="DG125" s="30">
        <f t="shared" si="284"/>
        <v>0</v>
      </c>
      <c r="DH125" s="30">
        <f t="shared" si="284"/>
        <v>0</v>
      </c>
      <c r="DI125" s="30">
        <f t="shared" si="284"/>
        <v>0</v>
      </c>
      <c r="DJ125" s="30">
        <f t="shared" si="284"/>
        <v>0</v>
      </c>
      <c r="DK125" s="30">
        <f t="shared" si="284"/>
        <v>0</v>
      </c>
      <c r="DL125" s="30">
        <f t="shared" si="284"/>
        <v>0</v>
      </c>
      <c r="DM125" s="30">
        <f t="shared" si="284"/>
        <v>0</v>
      </c>
      <c r="DN125" s="30">
        <f t="shared" si="284"/>
        <v>0</v>
      </c>
      <c r="DO125" s="30">
        <f t="shared" si="284"/>
        <v>0</v>
      </c>
      <c r="DP125" s="30">
        <f t="shared" si="284"/>
        <v>0</v>
      </c>
      <c r="DQ125" s="30">
        <f t="shared" si="284"/>
        <v>0</v>
      </c>
      <c r="DR125" s="30">
        <f t="shared" ref="DR125:ES125" si="285">SUM(DR114:DR124)</f>
        <v>0</v>
      </c>
      <c r="DS125" s="30">
        <f t="shared" si="285"/>
        <v>0</v>
      </c>
      <c r="DT125" s="30">
        <f t="shared" si="285"/>
        <v>0</v>
      </c>
      <c r="DU125" s="30">
        <f t="shared" si="285"/>
        <v>0</v>
      </c>
      <c r="DV125" s="30">
        <f t="shared" si="285"/>
        <v>0</v>
      </c>
      <c r="DW125" s="30">
        <f t="shared" si="285"/>
        <v>0</v>
      </c>
      <c r="DX125" s="30">
        <f t="shared" si="285"/>
        <v>0</v>
      </c>
      <c r="DY125" s="30">
        <f t="shared" si="285"/>
        <v>0</v>
      </c>
      <c r="DZ125" s="30">
        <f t="shared" si="285"/>
        <v>0</v>
      </c>
      <c r="EA125" s="30">
        <f t="shared" si="285"/>
        <v>0</v>
      </c>
      <c r="EB125" s="30">
        <f t="shared" si="285"/>
        <v>0</v>
      </c>
      <c r="EC125" s="30">
        <f t="shared" si="285"/>
        <v>0</v>
      </c>
      <c r="ED125" s="30">
        <f t="shared" si="285"/>
        <v>0</v>
      </c>
      <c r="EE125" s="30">
        <f t="shared" si="285"/>
        <v>0</v>
      </c>
      <c r="EF125" s="30">
        <f t="shared" si="285"/>
        <v>0</v>
      </c>
      <c r="EG125" s="30">
        <f t="shared" si="285"/>
        <v>0</v>
      </c>
      <c r="EH125" s="30">
        <f t="shared" si="285"/>
        <v>0</v>
      </c>
      <c r="EI125" s="30">
        <f t="shared" si="285"/>
        <v>0</v>
      </c>
      <c r="EJ125" s="30">
        <f t="shared" si="285"/>
        <v>0</v>
      </c>
      <c r="EK125" s="30">
        <f t="shared" si="285"/>
        <v>0</v>
      </c>
      <c r="EL125" s="30">
        <f t="shared" si="285"/>
        <v>0</v>
      </c>
      <c r="EM125" s="30">
        <f t="shared" si="285"/>
        <v>0</v>
      </c>
      <c r="EN125" s="30">
        <f t="shared" si="285"/>
        <v>0</v>
      </c>
      <c r="EO125" s="30">
        <f t="shared" si="285"/>
        <v>0</v>
      </c>
      <c r="EP125" s="30">
        <f t="shared" si="285"/>
        <v>0</v>
      </c>
      <c r="EQ125" s="30">
        <f t="shared" si="285"/>
        <v>0</v>
      </c>
      <c r="ER125" s="30">
        <f t="shared" si="285"/>
        <v>0</v>
      </c>
      <c r="ES125" s="30">
        <f t="shared" si="285"/>
        <v>0</v>
      </c>
      <c r="ET125" s="30">
        <f t="shared" ref="ET125:EU125" si="286">SUM(ET114:ET124)</f>
        <v>0</v>
      </c>
      <c r="EU125" s="30">
        <f t="shared" si="286"/>
        <v>0</v>
      </c>
    </row>
    <row r="126" spans="1:151" ht="18" customHeight="1" x14ac:dyDescent="0.2">
      <c r="K126" s="7">
        <f>16*6</f>
        <v>96</v>
      </c>
    </row>
    <row r="127" spans="1:151" ht="18" customHeight="1" x14ac:dyDescent="0.2"/>
    <row r="128" spans="1:151" ht="18" customHeight="1" x14ac:dyDescent="0.2"/>
    <row r="129" spans="1:151" ht="18" customHeight="1" x14ac:dyDescent="0.2"/>
    <row r="130" spans="1:151" ht="18" customHeight="1" x14ac:dyDescent="0.2"/>
    <row r="131" spans="1:151" ht="18" customHeight="1" x14ac:dyDescent="0.2"/>
    <row r="132" spans="1:151" s="57" customFormat="1" ht="18" customHeight="1" x14ac:dyDescent="0.2">
      <c r="A132" s="7"/>
      <c r="B132" s="17"/>
      <c r="C132" s="7"/>
      <c r="D132" s="8"/>
      <c r="E132" s="1"/>
      <c r="F132" s="1"/>
      <c r="G132" s="1"/>
      <c r="H132" s="1"/>
      <c r="I132" s="1"/>
      <c r="J132" s="14"/>
      <c r="K132" s="7"/>
      <c r="L132" s="4"/>
      <c r="M132" s="1"/>
      <c r="N132" s="184"/>
      <c r="O132" s="1"/>
      <c r="P132" s="1"/>
      <c r="Q132" s="14"/>
      <c r="R132" s="9"/>
      <c r="S132" s="9"/>
      <c r="T132" s="36"/>
      <c r="U132" s="9"/>
      <c r="V132" s="55"/>
      <c r="W132" s="55"/>
      <c r="X132" s="9"/>
      <c r="Y132" s="9"/>
      <c r="Z132" s="9"/>
      <c r="AA132" s="9"/>
      <c r="AB132" s="9"/>
      <c r="AC132" s="9"/>
      <c r="AD132" s="9"/>
      <c r="AE132" s="9"/>
      <c r="AF132" s="9"/>
      <c r="AG132" s="9"/>
      <c r="AH132" s="9"/>
      <c r="AI132" s="9"/>
      <c r="AJ132" s="9"/>
      <c r="AK132" s="9"/>
      <c r="AL132" s="9"/>
      <c r="AM132" s="9"/>
      <c r="AN132" s="9"/>
      <c r="AO132" s="9"/>
      <c r="AP132" s="9"/>
      <c r="AQ132" s="9"/>
      <c r="AR132" s="9"/>
      <c r="AS132" s="9"/>
      <c r="AT132" s="9"/>
      <c r="AU132" s="9"/>
      <c r="AV132" s="9"/>
      <c r="AW132" s="9"/>
      <c r="AX132" s="9"/>
      <c r="AY132" s="9"/>
      <c r="AZ132" s="9"/>
      <c r="BA132" s="9"/>
      <c r="BB132" s="9"/>
      <c r="BC132" s="9"/>
      <c r="BD132" s="9"/>
      <c r="BE132" s="9"/>
      <c r="BF132" s="9"/>
      <c r="BG132" s="9"/>
      <c r="BH132" s="9"/>
      <c r="BI132" s="9"/>
      <c r="BJ132" s="9"/>
      <c r="BK132" s="9"/>
      <c r="BL132" s="9"/>
      <c r="BM132" s="9"/>
      <c r="BN132" s="9"/>
      <c r="BO132" s="9"/>
      <c r="BP132" s="9"/>
      <c r="BQ132" s="9"/>
      <c r="BR132" s="9"/>
      <c r="BS132" s="9"/>
      <c r="BT132" s="9"/>
      <c r="BU132" s="9"/>
      <c r="BV132" s="9"/>
      <c r="BW132" s="9"/>
      <c r="BX132" s="9"/>
      <c r="BY132" s="9"/>
      <c r="BZ132" s="9"/>
      <c r="CA132" s="9"/>
      <c r="CB132" s="9"/>
      <c r="CC132" s="9"/>
      <c r="CD132" s="9"/>
      <c r="CE132" s="9"/>
      <c r="CF132" s="9"/>
      <c r="CG132" s="9"/>
      <c r="CH132" s="9"/>
      <c r="CI132" s="9"/>
      <c r="CJ132" s="9"/>
      <c r="CK132" s="9"/>
      <c r="CL132" s="9"/>
      <c r="CM132" s="9"/>
      <c r="CN132" s="9"/>
      <c r="CO132" s="9"/>
      <c r="CP132" s="9"/>
      <c r="CQ132" s="9"/>
      <c r="CR132" s="9"/>
      <c r="CS132" s="9"/>
      <c r="CT132" s="9"/>
      <c r="CU132" s="9"/>
      <c r="CV132" s="9"/>
      <c r="CW132" s="9"/>
      <c r="CX132" s="9"/>
      <c r="CY132" s="9"/>
      <c r="CZ132" s="9"/>
      <c r="DA132" s="9"/>
      <c r="DB132" s="9"/>
      <c r="DC132" s="9"/>
      <c r="DD132" s="9"/>
      <c r="DE132" s="9"/>
      <c r="DF132" s="9"/>
      <c r="DG132" s="9"/>
      <c r="DH132" s="9"/>
      <c r="DI132" s="9"/>
      <c r="DJ132" s="9"/>
      <c r="DK132" s="9"/>
      <c r="DL132" s="9"/>
      <c r="DM132" s="9"/>
      <c r="DN132" s="9"/>
      <c r="DO132" s="9"/>
      <c r="DP132" s="9"/>
      <c r="DQ132" s="9"/>
      <c r="DR132" s="9"/>
      <c r="DS132" s="9"/>
      <c r="DT132" s="9"/>
      <c r="DU132" s="9"/>
      <c r="DV132" s="9"/>
      <c r="DW132" s="9"/>
      <c r="DX132" s="9"/>
      <c r="DY132" s="9"/>
      <c r="DZ132" s="9"/>
      <c r="EA132" s="9"/>
      <c r="EB132" s="9"/>
      <c r="EC132" s="9"/>
      <c r="ED132" s="9"/>
      <c r="EE132" s="9"/>
      <c r="EF132" s="9"/>
      <c r="EG132" s="9"/>
      <c r="EH132" s="9"/>
      <c r="EI132" s="9"/>
      <c r="EJ132" s="9"/>
      <c r="EK132" s="9"/>
      <c r="EL132" s="9"/>
      <c r="EM132" s="9"/>
      <c r="EN132" s="9"/>
      <c r="EO132" s="9"/>
      <c r="EP132" s="9"/>
      <c r="EQ132" s="9"/>
      <c r="ER132" s="9"/>
      <c r="ES132" s="9"/>
      <c r="ET132" s="9"/>
      <c r="EU132" s="9"/>
    </row>
    <row r="133" spans="1:151" ht="18" customHeight="1" x14ac:dyDescent="0.2"/>
    <row r="134" spans="1:151" ht="18" customHeight="1" x14ac:dyDescent="0.2"/>
    <row r="135" spans="1:151" ht="36" customHeight="1" x14ac:dyDescent="0.2"/>
    <row r="136" spans="1:151" ht="18" customHeight="1" x14ac:dyDescent="0.2"/>
    <row r="137" spans="1:151" ht="18" customHeight="1" x14ac:dyDescent="0.2"/>
    <row r="138" spans="1:151" ht="18" customHeight="1" x14ac:dyDescent="0.2"/>
    <row r="139" spans="1:151" ht="18" customHeight="1" x14ac:dyDescent="0.2"/>
    <row r="140" spans="1:151" ht="18" customHeight="1" x14ac:dyDescent="0.2"/>
    <row r="141" spans="1:151" ht="18" customHeight="1" x14ac:dyDescent="0.2"/>
    <row r="142" spans="1:151" ht="18" customHeight="1" x14ac:dyDescent="0.2"/>
    <row r="143" spans="1:151" ht="18" customHeight="1" x14ac:dyDescent="0.2"/>
    <row r="144" spans="1:151" ht="18" customHeight="1" x14ac:dyDescent="0.2"/>
    <row r="145" spans="1:151" ht="18" customHeight="1" x14ac:dyDescent="0.2"/>
    <row r="146" spans="1:151" ht="18" customHeight="1" x14ac:dyDescent="0.2"/>
    <row r="147" spans="1:151" ht="18" customHeight="1" x14ac:dyDescent="0.2"/>
    <row r="148" spans="1:151" ht="18" customHeight="1" x14ac:dyDescent="0.2"/>
    <row r="149" spans="1:151" s="57" customFormat="1" ht="18" customHeight="1" x14ac:dyDescent="0.2">
      <c r="A149" s="7"/>
      <c r="B149" s="17"/>
      <c r="C149" s="7"/>
      <c r="D149" s="8"/>
      <c r="E149" s="1"/>
      <c r="F149" s="1"/>
      <c r="G149" s="1"/>
      <c r="H149" s="1"/>
      <c r="I149" s="1"/>
      <c r="J149" s="14"/>
      <c r="K149" s="7"/>
      <c r="L149" s="4"/>
      <c r="M149" s="1"/>
      <c r="N149" s="184"/>
      <c r="O149" s="1"/>
      <c r="P149" s="1"/>
      <c r="Q149" s="14"/>
      <c r="R149" s="9"/>
      <c r="S149" s="9"/>
      <c r="T149" s="36"/>
      <c r="U149" s="9"/>
      <c r="V149" s="55"/>
      <c r="W149" s="55"/>
      <c r="X149" s="9"/>
      <c r="Y149" s="9"/>
      <c r="Z149" s="9"/>
      <c r="AA149" s="9"/>
      <c r="AB149" s="9"/>
      <c r="AC149" s="9"/>
      <c r="AD149" s="9"/>
      <c r="AE149" s="9"/>
      <c r="AF149" s="9"/>
      <c r="AG149" s="9"/>
      <c r="AH149" s="9"/>
      <c r="AI149" s="9"/>
      <c r="AJ149" s="9"/>
      <c r="AK149" s="9"/>
      <c r="AL149" s="9"/>
      <c r="AM149" s="9"/>
      <c r="AN149" s="9"/>
      <c r="AO149" s="9"/>
      <c r="AP149" s="9"/>
      <c r="AQ149" s="9"/>
      <c r="AR149" s="9"/>
      <c r="AS149" s="9"/>
      <c r="AT149" s="9"/>
      <c r="AU149" s="9"/>
      <c r="AV149" s="9"/>
      <c r="AW149" s="9"/>
      <c r="AX149" s="9"/>
      <c r="AY149" s="9"/>
      <c r="AZ149" s="9"/>
      <c r="BA149" s="9"/>
      <c r="BB149" s="9"/>
      <c r="BC149" s="9"/>
      <c r="BD149" s="9"/>
      <c r="BE149" s="9"/>
      <c r="BF149" s="9"/>
      <c r="BG149" s="9"/>
      <c r="BH149" s="9"/>
      <c r="BI149" s="9"/>
      <c r="BJ149" s="9"/>
      <c r="BK149" s="9"/>
      <c r="BL149" s="9"/>
      <c r="BM149" s="9"/>
      <c r="BN149" s="9"/>
      <c r="BO149" s="9"/>
      <c r="BP149" s="9"/>
      <c r="BQ149" s="9"/>
      <c r="BR149" s="9"/>
      <c r="BS149" s="9"/>
      <c r="BT149" s="9"/>
      <c r="BU149" s="9"/>
      <c r="BV149" s="9"/>
      <c r="BW149" s="9"/>
      <c r="BX149" s="9"/>
      <c r="BY149" s="9"/>
      <c r="BZ149" s="9"/>
      <c r="CA149" s="9"/>
      <c r="CB149" s="9"/>
      <c r="CC149" s="9"/>
      <c r="CD149" s="9"/>
      <c r="CE149" s="9"/>
      <c r="CF149" s="9"/>
      <c r="CG149" s="9"/>
      <c r="CH149" s="9"/>
      <c r="CI149" s="9"/>
      <c r="CJ149" s="9"/>
      <c r="CK149" s="9"/>
      <c r="CL149" s="9"/>
      <c r="CM149" s="9"/>
      <c r="CN149" s="9"/>
      <c r="CO149" s="9"/>
      <c r="CP149" s="9"/>
      <c r="CQ149" s="9"/>
      <c r="CR149" s="9"/>
      <c r="CS149" s="9"/>
      <c r="CT149" s="9"/>
      <c r="CU149" s="9"/>
      <c r="CV149" s="9"/>
      <c r="CW149" s="9"/>
      <c r="CX149" s="9"/>
      <c r="CY149" s="9"/>
      <c r="CZ149" s="9"/>
      <c r="DA149" s="9"/>
      <c r="DB149" s="9"/>
      <c r="DC149" s="9"/>
      <c r="DD149" s="9"/>
      <c r="DE149" s="9"/>
      <c r="DF149" s="9"/>
      <c r="DG149" s="9"/>
      <c r="DH149" s="9"/>
      <c r="DI149" s="9"/>
      <c r="DJ149" s="9"/>
      <c r="DK149" s="9"/>
      <c r="DL149" s="9"/>
      <c r="DM149" s="9"/>
      <c r="DN149" s="9"/>
      <c r="DO149" s="9"/>
      <c r="DP149" s="9"/>
      <c r="DQ149" s="9"/>
      <c r="DR149" s="9"/>
      <c r="DS149" s="9"/>
      <c r="DT149" s="9"/>
      <c r="DU149" s="9"/>
      <c r="DV149" s="9"/>
      <c r="DW149" s="9"/>
      <c r="DX149" s="9"/>
      <c r="DY149" s="9"/>
      <c r="DZ149" s="9"/>
      <c r="EA149" s="9"/>
      <c r="EB149" s="9"/>
      <c r="EC149" s="9"/>
      <c r="ED149" s="9"/>
      <c r="EE149" s="9"/>
      <c r="EF149" s="9"/>
      <c r="EG149" s="9"/>
      <c r="EH149" s="9"/>
      <c r="EI149" s="9"/>
      <c r="EJ149" s="9"/>
      <c r="EK149" s="9"/>
      <c r="EL149" s="9"/>
      <c r="EM149" s="9"/>
      <c r="EN149" s="9"/>
      <c r="EO149" s="9"/>
      <c r="EP149" s="9"/>
      <c r="EQ149" s="9"/>
      <c r="ER149" s="9"/>
      <c r="ES149" s="9"/>
      <c r="ET149" s="9"/>
      <c r="EU149" s="9"/>
    </row>
    <row r="150" spans="1:151" ht="18" customHeight="1" x14ac:dyDescent="0.2"/>
    <row r="151" spans="1:151" ht="18" customHeight="1" x14ac:dyDescent="0.2"/>
  </sheetData>
  <autoFilter ref="H63:J124" xr:uid="{003A5E6E-BA92-4C08-9A83-E61571F9BA8B}"/>
  <sortState xmlns:xlrd2="http://schemas.microsoft.com/office/spreadsheetml/2017/richdata2" ref="R100:DG103">
    <sortCondition ref="T100:T103"/>
  </sortState>
  <mergeCells count="316">
    <mergeCell ref="EO63:EO64"/>
    <mergeCell ref="EG1:EG2"/>
    <mergeCell ref="EU1:EU2"/>
    <mergeCell ref="EU63:EU64"/>
    <mergeCell ref="EP1:EP2"/>
    <mergeCell ref="EQ1:EQ2"/>
    <mergeCell ref="ER1:ER2"/>
    <mergeCell ref="ES1:ES2"/>
    <mergeCell ref="ET1:ET2"/>
    <mergeCell ref="EP63:EP64"/>
    <mergeCell ref="EQ63:EQ64"/>
    <mergeCell ref="ER63:ER64"/>
    <mergeCell ref="ES63:ES64"/>
    <mergeCell ref="ET63:ET64"/>
    <mergeCell ref="EJ1:EJ2"/>
    <mergeCell ref="EK1:EK2"/>
    <mergeCell ref="EL1:EL2"/>
    <mergeCell ref="EM1:EM2"/>
    <mergeCell ref="EN1:EN2"/>
    <mergeCell ref="EO1:EO2"/>
    <mergeCell ref="EJ63:EJ64"/>
    <mergeCell ref="EK63:EK64"/>
    <mergeCell ref="EL63:EL64"/>
    <mergeCell ref="EM63:EM64"/>
    <mergeCell ref="EN63:EN64"/>
    <mergeCell ref="DR1:DR2"/>
    <mergeCell ref="DS1:DS2"/>
    <mergeCell ref="DT1:DT2"/>
    <mergeCell ref="EH1:EH2"/>
    <mergeCell ref="EI1:EI2"/>
    <mergeCell ref="DY63:DY64"/>
    <mergeCell ref="DZ63:DZ64"/>
    <mergeCell ref="EA63:EA64"/>
    <mergeCell ref="EB63:EB64"/>
    <mergeCell ref="EC63:EC64"/>
    <mergeCell ref="ED63:ED64"/>
    <mergeCell ref="EE63:EE64"/>
    <mergeCell ref="EF63:EF64"/>
    <mergeCell ref="EG63:EG64"/>
    <mergeCell ref="EH63:EH64"/>
    <mergeCell ref="EI63:EI64"/>
    <mergeCell ref="DY1:DY2"/>
    <mergeCell ref="DZ1:DZ2"/>
    <mergeCell ref="EA1:EA2"/>
    <mergeCell ref="EB1:EB2"/>
    <mergeCell ref="EC1:EC2"/>
    <mergeCell ref="ED1:ED2"/>
    <mergeCell ref="EE1:EE2"/>
    <mergeCell ref="EF1:EF2"/>
    <mergeCell ref="AL63:AL64"/>
    <mergeCell ref="AM63:AM64"/>
    <mergeCell ref="AN63:AN64"/>
    <mergeCell ref="DX1:DX2"/>
    <mergeCell ref="DH63:DH64"/>
    <mergeCell ref="DI63:DI64"/>
    <mergeCell ref="DJ63:DJ64"/>
    <mergeCell ref="DK63:DK64"/>
    <mergeCell ref="DL63:DL64"/>
    <mergeCell ref="DM63:DM64"/>
    <mergeCell ref="DN63:DN64"/>
    <mergeCell ref="DO63:DO64"/>
    <mergeCell ref="DP63:DP64"/>
    <mergeCell ref="DQ63:DQ64"/>
    <mergeCell ref="DR63:DR64"/>
    <mergeCell ref="DS63:DS64"/>
    <mergeCell ref="DT63:DT64"/>
    <mergeCell ref="DU63:DU64"/>
    <mergeCell ref="DV63:DV64"/>
    <mergeCell ref="DW63:DW64"/>
    <mergeCell ref="DX63:DX64"/>
    <mergeCell ref="DO1:DO2"/>
    <mergeCell ref="DP1:DP2"/>
    <mergeCell ref="DQ1:DQ2"/>
    <mergeCell ref="T1:Y1"/>
    <mergeCell ref="R1:R2"/>
    <mergeCell ref="R63:R64"/>
    <mergeCell ref="AE63:AE64"/>
    <mergeCell ref="AI63:AI64"/>
    <mergeCell ref="Z63:Z64"/>
    <mergeCell ref="DU1:DU2"/>
    <mergeCell ref="DV1:DV2"/>
    <mergeCell ref="AJ63:AJ64"/>
    <mergeCell ref="AQ63:AQ64"/>
    <mergeCell ref="AR63:AR64"/>
    <mergeCell ref="AS63:AS64"/>
    <mergeCell ref="AT63:AT64"/>
    <mergeCell ref="AK63:AK64"/>
    <mergeCell ref="AO63:AO64"/>
    <mergeCell ref="AP63:AP64"/>
    <mergeCell ref="AA63:AA64"/>
    <mergeCell ref="AB63:AB64"/>
    <mergeCell ref="AC63:AC64"/>
    <mergeCell ref="AD63:AD64"/>
    <mergeCell ref="CT63:CT64"/>
    <mergeCell ref="DC63:DC64"/>
    <mergeCell ref="CB63:CB64"/>
    <mergeCell ref="DW1:DW2"/>
    <mergeCell ref="DH1:DH2"/>
    <mergeCell ref="DI1:DI2"/>
    <mergeCell ref="DJ1:DJ2"/>
    <mergeCell ref="DK1:DK2"/>
    <mergeCell ref="DL1:DL2"/>
    <mergeCell ref="DM1:DM2"/>
    <mergeCell ref="DN1:DN2"/>
    <mergeCell ref="BE63:BE64"/>
    <mergeCell ref="BF63:BF64"/>
    <mergeCell ref="DG63:DG64"/>
    <mergeCell ref="BS63:BS64"/>
    <mergeCell ref="BT63:BT64"/>
    <mergeCell ref="BU63:BU64"/>
    <mergeCell ref="BV63:BV64"/>
    <mergeCell ref="BW63:BW64"/>
    <mergeCell ref="BH63:BH64"/>
    <mergeCell ref="BI63:BI64"/>
    <mergeCell ref="BJ63:BJ64"/>
    <mergeCell ref="CO63:CO64"/>
    <mergeCell ref="CP63:CP64"/>
    <mergeCell ref="CQ63:CQ64"/>
    <mergeCell ref="CR63:CR64"/>
    <mergeCell ref="CS63:CS64"/>
    <mergeCell ref="DF1:DF2"/>
    <mergeCell ref="DG1:DG2"/>
    <mergeCell ref="CU1:CU2"/>
    <mergeCell ref="CV63:CV64"/>
    <mergeCell ref="CW63:CW64"/>
    <mergeCell ref="CX63:CX64"/>
    <mergeCell ref="CY63:CY64"/>
    <mergeCell ref="CZ63:CZ64"/>
    <mergeCell ref="DA63:DA64"/>
    <mergeCell ref="DB63:DB64"/>
    <mergeCell ref="CV1:CV2"/>
    <mergeCell ref="CW1:CW2"/>
    <mergeCell ref="CX1:CX2"/>
    <mergeCell ref="CY1:CY2"/>
    <mergeCell ref="CZ1:CZ2"/>
    <mergeCell ref="DA1:DA2"/>
    <mergeCell ref="DB1:DB2"/>
    <mergeCell ref="DC1:DC2"/>
    <mergeCell ref="DD1:DD2"/>
    <mergeCell ref="DD63:DD64"/>
    <mergeCell ref="CU63:CU64"/>
    <mergeCell ref="DE63:DE64"/>
    <mergeCell ref="DF63:DF64"/>
    <mergeCell ref="CN63:CN64"/>
    <mergeCell ref="CN1:CN2"/>
    <mergeCell ref="CD63:CD64"/>
    <mergeCell ref="CE63:CE64"/>
    <mergeCell ref="CF63:CF64"/>
    <mergeCell ref="CG63:CG64"/>
    <mergeCell ref="CH63:CH64"/>
    <mergeCell ref="CI63:CI64"/>
    <mergeCell ref="DE1:DE2"/>
    <mergeCell ref="CM1:CM2"/>
    <mergeCell ref="CI1:CI2"/>
    <mergeCell ref="CJ1:CJ2"/>
    <mergeCell ref="CK1:CK2"/>
    <mergeCell ref="CL1:CL2"/>
    <mergeCell ref="BP63:BP64"/>
    <mergeCell ref="BQ63:BQ64"/>
    <mergeCell ref="BR63:BR64"/>
    <mergeCell ref="CD1:CD2"/>
    <mergeCell ref="CE1:CE2"/>
    <mergeCell ref="CF1:CF2"/>
    <mergeCell ref="CG1:CG2"/>
    <mergeCell ref="CH1:CH2"/>
    <mergeCell ref="CB1:CB2"/>
    <mergeCell ref="CC1:CC2"/>
    <mergeCell ref="BX1:BX2"/>
    <mergeCell ref="BY1:BY2"/>
    <mergeCell ref="BZ1:BZ2"/>
    <mergeCell ref="CA1:CA2"/>
    <mergeCell ref="CC63:CC64"/>
    <mergeCell ref="AU63:AU64"/>
    <mergeCell ref="AV63:AV64"/>
    <mergeCell ref="AW63:AW64"/>
    <mergeCell ref="AX63:AX64"/>
    <mergeCell ref="AY63:AY64"/>
    <mergeCell ref="BK63:BK64"/>
    <mergeCell ref="CK63:CK64"/>
    <mergeCell ref="CL63:CL64"/>
    <mergeCell ref="CM63:CM64"/>
    <mergeCell ref="BG63:BG64"/>
    <mergeCell ref="BL63:BL64"/>
    <mergeCell ref="BM63:BM64"/>
    <mergeCell ref="BN63:BN64"/>
    <mergeCell ref="CJ63:CJ64"/>
    <mergeCell ref="BX63:BX64"/>
    <mergeCell ref="BY63:BY64"/>
    <mergeCell ref="BZ63:BZ64"/>
    <mergeCell ref="CA63:CA64"/>
    <mergeCell ref="AZ63:AZ64"/>
    <mergeCell ref="BA63:BA64"/>
    <mergeCell ref="BB63:BB64"/>
    <mergeCell ref="BC63:BC64"/>
    <mergeCell ref="BD63:BD64"/>
    <mergeCell ref="BO63:BO64"/>
    <mergeCell ref="AQ1:AQ2"/>
    <mergeCell ref="AR1:AR2"/>
    <mergeCell ref="AS1:AS2"/>
    <mergeCell ref="AT1:AT2"/>
    <mergeCell ref="AK1:AK2"/>
    <mergeCell ref="AL1:AL2"/>
    <mergeCell ref="AM1:AM2"/>
    <mergeCell ref="E63:E64"/>
    <mergeCell ref="F63:F64"/>
    <mergeCell ref="G63:G64"/>
    <mergeCell ref="Z1:Z2"/>
    <mergeCell ref="N63:N64"/>
    <mergeCell ref="O63:O64"/>
    <mergeCell ref="Q63:Q64"/>
    <mergeCell ref="M63:M64"/>
    <mergeCell ref="AF63:AF64"/>
    <mergeCell ref="AG63:AG64"/>
    <mergeCell ref="AH63:AH64"/>
    <mergeCell ref="AH1:AH2"/>
    <mergeCell ref="AI1:AI2"/>
    <mergeCell ref="AJ1:AJ2"/>
    <mergeCell ref="AA1:AA2"/>
    <mergeCell ref="AB1:AB2"/>
    <mergeCell ref="AC1:AC2"/>
    <mergeCell ref="AD1:AD2"/>
    <mergeCell ref="AE1:AE2"/>
    <mergeCell ref="AP1:AP2"/>
    <mergeCell ref="CO1:CO2"/>
    <mergeCell ref="CP1:CP2"/>
    <mergeCell ref="CQ1:CQ2"/>
    <mergeCell ref="CR1:CR2"/>
    <mergeCell ref="CS1:CS2"/>
    <mergeCell ref="CT1:CT2"/>
    <mergeCell ref="BN1:BN2"/>
    <mergeCell ref="BE1:BE2"/>
    <mergeCell ref="BF1:BF2"/>
    <mergeCell ref="BG1:BG2"/>
    <mergeCell ref="BH1:BH2"/>
    <mergeCell ref="BI1:BI2"/>
    <mergeCell ref="BO1:BO2"/>
    <mergeCell ref="BP1:BP2"/>
    <mergeCell ref="BQ1:BQ2"/>
    <mergeCell ref="BR1:BR2"/>
    <mergeCell ref="BS1:BS2"/>
    <mergeCell ref="BT1:BT2"/>
    <mergeCell ref="BU1:BU2"/>
    <mergeCell ref="BV1:BV2"/>
    <mergeCell ref="BW1:BW2"/>
    <mergeCell ref="BA1:BA2"/>
    <mergeCell ref="BB1:BB2"/>
    <mergeCell ref="BC1:BC2"/>
    <mergeCell ref="BD1:BD2"/>
    <mergeCell ref="BJ1:BJ2"/>
    <mergeCell ref="BK1:BK2"/>
    <mergeCell ref="BL1:BL2"/>
    <mergeCell ref="BM1:BM2"/>
    <mergeCell ref="B63:B64"/>
    <mergeCell ref="K63:K64"/>
    <mergeCell ref="L63:L64"/>
    <mergeCell ref="B1:B2"/>
    <mergeCell ref="L1:L2"/>
    <mergeCell ref="K1:K2"/>
    <mergeCell ref="AN1:AN2"/>
    <mergeCell ref="AO1:AO2"/>
    <mergeCell ref="AZ1:AZ2"/>
    <mergeCell ref="AF1:AF2"/>
    <mergeCell ref="AG1:AG2"/>
    <mergeCell ref="AU1:AU2"/>
    <mergeCell ref="AV1:AV2"/>
    <mergeCell ref="AW1:AW2"/>
    <mergeCell ref="AX1:AX2"/>
    <mergeCell ref="AY1:AY2"/>
    <mergeCell ref="T116:Y116"/>
    <mergeCell ref="C1:C2"/>
    <mergeCell ref="D1:D2"/>
    <mergeCell ref="E1:E2"/>
    <mergeCell ref="F1:F2"/>
    <mergeCell ref="G1:G2"/>
    <mergeCell ref="H1:H2"/>
    <mergeCell ref="I1:I2"/>
    <mergeCell ref="J1:J2"/>
    <mergeCell ref="D63:D64"/>
    <mergeCell ref="C63:C64"/>
    <mergeCell ref="H63:H64"/>
    <mergeCell ref="I63:I64"/>
    <mergeCell ref="J63:J64"/>
    <mergeCell ref="T46:Y46"/>
    <mergeCell ref="T48:Y48"/>
    <mergeCell ref="T47:Y47"/>
    <mergeCell ref="T58:Y58"/>
    <mergeCell ref="T59:Y59"/>
    <mergeCell ref="T63:Y63"/>
    <mergeCell ref="M1:M2"/>
    <mergeCell ref="N1:N2"/>
    <mergeCell ref="O1:O2"/>
    <mergeCell ref="Q1:Q2"/>
    <mergeCell ref="T122:Y122"/>
    <mergeCell ref="A63:A64"/>
    <mergeCell ref="U125:Y125"/>
    <mergeCell ref="T49:Y49"/>
    <mergeCell ref="T50:Y50"/>
    <mergeCell ref="T55:Y55"/>
    <mergeCell ref="T54:Y54"/>
    <mergeCell ref="T60:Y60"/>
    <mergeCell ref="T57:Y57"/>
    <mergeCell ref="T56:Y56"/>
    <mergeCell ref="T53:Y53"/>
    <mergeCell ref="T52:Y52"/>
    <mergeCell ref="T51:Y51"/>
    <mergeCell ref="U61:Y61"/>
    <mergeCell ref="T123:Y123"/>
    <mergeCell ref="T121:Y121"/>
    <mergeCell ref="T120:Y120"/>
    <mergeCell ref="T119:Y119"/>
    <mergeCell ref="T115:Y115"/>
    <mergeCell ref="T114:Y114"/>
    <mergeCell ref="T124:Y124"/>
    <mergeCell ref="T113:Y113"/>
    <mergeCell ref="T117:Y117"/>
    <mergeCell ref="T118:Y118"/>
  </mergeCells>
  <phoneticPr fontId="56" type="noConversion"/>
  <conditionalFormatting sqref="Z125:DF125 Z61:EU61">
    <cfRule type="expression" dxfId="43" priority="165">
      <formula>Z61&lt;=$T$125</formula>
    </cfRule>
    <cfRule type="expression" dxfId="42" priority="249">
      <formula>Z61&gt;$T$125</formula>
    </cfRule>
  </conditionalFormatting>
  <conditionalFormatting sqref="R9">
    <cfRule type="duplicateValues" dxfId="41" priority="127"/>
  </conditionalFormatting>
  <conditionalFormatting sqref="R16">
    <cfRule type="duplicateValues" dxfId="40" priority="114"/>
  </conditionalFormatting>
  <conditionalFormatting sqref="R32:R37">
    <cfRule type="duplicateValues" dxfId="39" priority="4310"/>
  </conditionalFormatting>
  <conditionalFormatting sqref="R24:R30">
    <cfRule type="duplicateValues" dxfId="38" priority="4375"/>
  </conditionalFormatting>
  <conditionalFormatting sqref="Z3:DF5 Z9:DF11 Z16:DF18 Z24:DF26 Z32:DF33 Z39:DF40">
    <cfRule type="expression" dxfId="37" priority="93">
      <formula>Z3=1</formula>
    </cfRule>
  </conditionalFormatting>
  <conditionalFormatting sqref="Z6:DF6 Z13:DF13 Z20:DF20 Z29:DF29 Z35:DF35 Z43:DF43">
    <cfRule type="expression" dxfId="36" priority="87">
      <formula>Z6=1</formula>
    </cfRule>
  </conditionalFormatting>
  <conditionalFormatting sqref="R3 R5:R7">
    <cfRule type="duplicateValues" dxfId="35" priority="5902"/>
  </conditionalFormatting>
  <conditionalFormatting sqref="R93 R79:R85 R77 R65:R75 R87:R91">
    <cfRule type="duplicateValues" dxfId="34" priority="6236"/>
  </conditionalFormatting>
  <conditionalFormatting sqref="R92">
    <cfRule type="duplicateValues" dxfId="33" priority="38"/>
  </conditionalFormatting>
  <conditionalFormatting sqref="R111">
    <cfRule type="duplicateValues" dxfId="32" priority="36"/>
  </conditionalFormatting>
  <conditionalFormatting sqref="R95:R103">
    <cfRule type="duplicateValues" dxfId="31" priority="6556"/>
  </conditionalFormatting>
  <conditionalFormatting sqref="R112 R105:R110">
    <cfRule type="duplicateValues" dxfId="30" priority="6618"/>
  </conditionalFormatting>
  <conditionalFormatting sqref="Z72:DF73 Z79:DF80 Z87:DF88 Z95:DF96 Z105:DF106 Z65:DF66">
    <cfRule type="expression" dxfId="29" priority="32">
      <formula>Z65=1</formula>
    </cfRule>
  </conditionalFormatting>
  <conditionalFormatting sqref="Z67:DF67 Z74:DF75 Z81:DF81 Z97:DF97 Z107:DF107 Z89:DF90">
    <cfRule type="expression" dxfId="28" priority="31">
      <formula>Z67=1</formula>
    </cfRule>
  </conditionalFormatting>
  <conditionalFormatting sqref="Z68:DF68 Z76:DF76 Z82:DF82 Z91:DF91 Z100:DF100 Z110:DF110">
    <cfRule type="expression" dxfId="27" priority="30">
      <formula>Z68=1</formula>
    </cfRule>
  </conditionalFormatting>
  <conditionalFormatting sqref="Z84:DF84 Z93:DF93 Z103:DF103 Z112:DF112 Z69:DF69">
    <cfRule type="expression" dxfId="26" priority="29">
      <formula>Z69=1</formula>
    </cfRule>
  </conditionalFormatting>
  <conditionalFormatting sqref="Z70:DF70 Z77:DF77 Z85:DF85 Z102:DF102">
    <cfRule type="expression" dxfId="25" priority="28">
      <formula>Z70=1</formula>
    </cfRule>
  </conditionalFormatting>
  <conditionalFormatting sqref="R39:R45">
    <cfRule type="duplicateValues" dxfId="24" priority="6668"/>
  </conditionalFormatting>
  <conditionalFormatting sqref="Z47:DF52 Z54:EU60">
    <cfRule type="expression" dxfId="23" priority="6727">
      <formula>IF(AND($Q47&lt;=Z$46,$Q47&gt;=Z$46),$R47,"")</formula>
    </cfRule>
    <cfRule type="expression" dxfId="22" priority="6728">
      <formula>IF(AND($G47&lt;=Z$46,$Q47&gt;=Z$46),$R47,"")</formula>
    </cfRule>
    <cfRule type="expression" dxfId="21" priority="6729">
      <formula>IF(AND($O47&lt;=Z$46,$Q47&gt;=Z$46),$R47,"")</formula>
    </cfRule>
  </conditionalFormatting>
  <conditionalFormatting sqref="Z48:EU48">
    <cfRule type="expression" dxfId="20" priority="6862">
      <formula>IF(AND(#REF!&lt;=Z$113,#REF!&gt;=Z$113),$R48,"")</formula>
    </cfRule>
    <cfRule type="expression" dxfId="19" priority="6863">
      <formula>IF(AND(#REF!&lt;=Z$113,#REF!&gt;=Z$113),$R48,"")</formula>
    </cfRule>
    <cfRule type="expression" dxfId="18" priority="6864">
      <formula>IF(AND(#REF!&lt;=Z$113,#REF!&gt;=Z$113),$R48,"")</formula>
    </cfRule>
  </conditionalFormatting>
  <conditionalFormatting sqref="DG125:EU125">
    <cfRule type="expression" dxfId="17" priority="8">
      <formula>DG125&lt;=$T$125</formula>
    </cfRule>
    <cfRule type="expression" dxfId="16" priority="9">
      <formula>DG125&gt;$T$125</formula>
    </cfRule>
  </conditionalFormatting>
  <conditionalFormatting sqref="DG3:EU5 DG9:EU11 DG16:EU18 DG24:EU26 DG32:EU33 DG39:EU40">
    <cfRule type="expression" dxfId="15" priority="7">
      <formula>DG3=1</formula>
    </cfRule>
  </conditionalFormatting>
  <conditionalFormatting sqref="DG6:EU6 DG13:EU13 DG20:EU20 DG29:EU29 DG35:EU35 DG43:EU43">
    <cfRule type="expression" dxfId="14" priority="6">
      <formula>DG6=1</formula>
    </cfRule>
  </conditionalFormatting>
  <conditionalFormatting sqref="DG72:EU73 DG79:EU80 DG87:EU88 DG95:EU96 DG105:EU106 DG65:EU66">
    <cfRule type="expression" dxfId="13" priority="5">
      <formula>DG65=1</formula>
    </cfRule>
  </conditionalFormatting>
  <conditionalFormatting sqref="DG67:EU67 DG74:EU75 DG81:EU81 DG97:EU97 DG107:EU107 DG89:EU90">
    <cfRule type="expression" dxfId="12" priority="4">
      <formula>DG67=1</formula>
    </cfRule>
  </conditionalFormatting>
  <conditionalFormatting sqref="DG68:EU68 DG76:EU76 DG82:EU82 DG91:EU91 DG100:EU100 DG110:EU110">
    <cfRule type="expression" dxfId="11" priority="3">
      <formula>DG68=1</formula>
    </cfRule>
  </conditionalFormatting>
  <conditionalFormatting sqref="DG84:EU84 DG93:EU93 DG103:EU103 DG112:EU112 DG69:EU69">
    <cfRule type="expression" dxfId="10" priority="2">
      <formula>DG69=1</formula>
    </cfRule>
  </conditionalFormatting>
  <conditionalFormatting sqref="DG70:EU70 DG77:EU77 DG85:EU85 DG102:EU102">
    <cfRule type="expression" dxfId="9" priority="1">
      <formula>DG70=1</formula>
    </cfRule>
  </conditionalFormatting>
  <conditionalFormatting sqref="DG47:EU52">
    <cfRule type="expression" dxfId="8" priority="10">
      <formula>IF(AND($Q47&lt;=DG$46,$Q47&gt;=DG$46),$R47,"")</formula>
    </cfRule>
    <cfRule type="expression" dxfId="7" priority="11">
      <formula>IF(AND($G47&lt;=DG$46,$Q47&gt;=DG$46),$R47,"")</formula>
    </cfRule>
    <cfRule type="expression" dxfId="6" priority="12">
      <formula>IF(AND($O47&lt;=DG$46,$Q47&gt;=DG$46),$R47,"")</formula>
    </cfRule>
  </conditionalFormatting>
  <conditionalFormatting sqref="Z49:EU49">
    <cfRule type="expression" dxfId="5" priority="6877">
      <formula>IF(AND($R1&lt;=Z$113,$R1&gt;=Z$113),$R49,"")</formula>
    </cfRule>
    <cfRule type="expression" dxfId="4" priority="6878">
      <formula>IF(AND($G1&lt;=Z$113,$R1&gt;=Z$113),$R49,"")</formula>
    </cfRule>
    <cfRule type="expression" dxfId="3" priority="6879">
      <formula>IF(AND($O1&lt;=Z$113,$R1&gt;=Z$113),$R49,"")</formula>
    </cfRule>
  </conditionalFormatting>
  <conditionalFormatting sqref="Z114:EU124">
    <cfRule type="expression" dxfId="2" priority="6898">
      <formula>IF(AND($Q114&lt;=Z$113,$Q114&gt;=Z$113),$R114,"")</formula>
    </cfRule>
    <cfRule type="expression" dxfId="1" priority="6899">
      <formula>IF(AND($G114&lt;=Z$113,$Q114&gt;=Z$113),$R114,"")</formula>
    </cfRule>
    <cfRule type="expression" dxfId="0" priority="6900">
      <formula>IF(AND($O114&lt;=Z$113,$Q114&gt;=Z$113),$R114,"")</formula>
    </cfRule>
  </conditionalFormatting>
  <printOptions horizontalCentered="1"/>
  <pageMargins left="0.19685039370078741" right="0.19685039370078741" top="0.77" bottom="0.19685039370078741" header="0.19685039370078741" footer="0.19685039370078741"/>
  <pageSetup paperSize="8" scale="40" fitToHeight="0" orientation="landscape" r:id="rId1"/>
  <headerFooter>
    <oddHeader>&amp;C&amp;"-,Bold"&amp;F
&amp;A&amp;14
&amp;R&amp;G</oddHeader>
  </headerFooter>
  <legacyDrawingHF r:id="rId2"/>
  <webPublishItems count="1">
    <webPublishItem id="20268" divId="PRE EVENT INDOOR 2019 TIMETABLES_20268" sourceType="printArea" destinationFile="I:\wwwroot\Web_Directory\u14btable.htm"/>
  </webPublishItem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E03AC8-3FD6-4CDB-9B6F-E4FA4B9046A0}">
  <sheetPr>
    <tabColor rgb="FFFFFF00"/>
    <pageSetUpPr fitToPage="1"/>
  </sheetPr>
  <dimension ref="A1:O60"/>
  <sheetViews>
    <sheetView showZeros="0" tabSelected="1" zoomScaleNormal="100" zoomScaleSheetLayoutView="100" workbookViewId="0">
      <selection activeCell="Q8" sqref="Q8"/>
    </sheetView>
  </sheetViews>
  <sheetFormatPr baseColWidth="10" defaultColWidth="9.19921875" defaultRowHeight="14" x14ac:dyDescent="0.2"/>
  <cols>
    <col min="1" max="1" width="9" style="125" bestFit="1" customWidth="1"/>
    <col min="2" max="2" width="12" style="131" bestFit="1" customWidth="1"/>
    <col min="3" max="3" width="12" style="238" bestFit="1" customWidth="1"/>
    <col min="4" max="4" width="10.796875" style="125" bestFit="1" customWidth="1"/>
    <col min="5" max="6" width="12.796875" style="125" customWidth="1"/>
    <col min="7" max="7" width="12.19921875" style="125" bestFit="1" customWidth="1"/>
    <col min="8" max="8" width="1.796875" style="125" customWidth="1"/>
    <col min="9" max="9" width="9" style="125" bestFit="1" customWidth="1"/>
    <col min="10" max="10" width="12" style="131" bestFit="1" customWidth="1"/>
    <col min="11" max="11" width="12.59765625" style="238" bestFit="1" customWidth="1"/>
    <col min="12" max="12" width="11.3984375" style="125" bestFit="1" customWidth="1"/>
    <col min="13" max="13" width="11.19921875" style="125" bestFit="1" customWidth="1"/>
    <col min="14" max="14" width="9.796875" style="125" bestFit="1" customWidth="1"/>
    <col min="15" max="15" width="12.19921875" style="125" bestFit="1" customWidth="1"/>
    <col min="16" max="16384" width="9.19921875" style="125"/>
  </cols>
  <sheetData>
    <row r="1" spans="1:15" ht="24" thickBot="1" x14ac:dyDescent="0.25">
      <c r="A1" s="735" t="str">
        <f>'FINAL TIMETABLE for indoor'!B2</f>
        <v>Saturday 5th February</v>
      </c>
      <c r="B1" s="736"/>
      <c r="C1" s="736"/>
      <c r="D1" s="736"/>
      <c r="E1" s="736"/>
      <c r="F1" s="736"/>
      <c r="G1" s="736"/>
      <c r="H1" s="736"/>
      <c r="I1" s="736"/>
      <c r="J1" s="736"/>
      <c r="K1" s="736"/>
      <c r="L1" s="736"/>
      <c r="M1" s="736"/>
      <c r="N1" s="736"/>
      <c r="O1" s="737"/>
    </row>
    <row r="2" spans="1:15" ht="24" thickBot="1" x14ac:dyDescent="0.25">
      <c r="A2" s="738" t="s">
        <v>532</v>
      </c>
      <c r="B2" s="739"/>
      <c r="C2" s="739"/>
      <c r="D2" s="739"/>
      <c r="E2" s="739"/>
      <c r="F2" s="739"/>
      <c r="G2" s="740"/>
      <c r="H2" s="227"/>
      <c r="I2" s="741" t="s">
        <v>533</v>
      </c>
      <c r="J2" s="742"/>
      <c r="K2" s="742"/>
      <c r="L2" s="742"/>
      <c r="M2" s="742"/>
      <c r="N2" s="742"/>
      <c r="O2" s="743"/>
    </row>
    <row r="3" spans="1:15" ht="18" customHeight="1" x14ac:dyDescent="0.2">
      <c r="A3" s="240" t="s">
        <v>534</v>
      </c>
      <c r="B3" s="241" t="s">
        <v>1809</v>
      </c>
      <c r="C3" s="242" t="s">
        <v>549</v>
      </c>
      <c r="D3" s="243" t="s">
        <v>89</v>
      </c>
      <c r="E3" s="244" t="s">
        <v>20</v>
      </c>
      <c r="F3" s="244" t="s">
        <v>60</v>
      </c>
      <c r="G3" s="245" t="s">
        <v>131</v>
      </c>
      <c r="I3" s="240" t="s">
        <v>534</v>
      </c>
      <c r="J3" s="258" t="s">
        <v>1809</v>
      </c>
      <c r="K3" s="242" t="s">
        <v>549</v>
      </c>
      <c r="L3" s="259" t="s">
        <v>2697</v>
      </c>
      <c r="M3" s="260" t="s">
        <v>20</v>
      </c>
      <c r="N3" s="260" t="s">
        <v>60</v>
      </c>
      <c r="O3" s="261" t="s">
        <v>104</v>
      </c>
    </row>
    <row r="4" spans="1:15" ht="18" customHeight="1" x14ac:dyDescent="0.2">
      <c r="A4" s="246" t="str">
        <f>'U13-U17-U20 Champs Timescale'!B4</f>
        <v>T01-1</v>
      </c>
      <c r="B4" s="247">
        <f>'U13-U17-U20 Champs Timescale'!C4</f>
        <v>0.4375</v>
      </c>
      <c r="C4" s="248">
        <f>'U13-U17-U20 Champs Timescale'!E4</f>
        <v>0.4826388888888889</v>
      </c>
      <c r="D4" s="249">
        <f>'U13-U17-U20 Champs Timescale'!G4</f>
        <v>0.5</v>
      </c>
      <c r="E4" s="250" t="str">
        <f>'U13-U17-U20 Champs Timescale'!K4</f>
        <v>800m</v>
      </c>
      <c r="F4" s="250" t="str">
        <f>'U13-U17-U20 Champs Timescale'!L4</f>
        <v>Heats</v>
      </c>
      <c r="G4" s="251" t="str">
        <f>'U13-U17-U20 Champs Timescale'!H4</f>
        <v>U17M</v>
      </c>
      <c r="I4" s="262" t="str">
        <f>'U13-U17-U20 Champs Timescale'!B33</f>
        <v>F01</v>
      </c>
      <c r="J4" s="247">
        <f>'U13-U17-U20 Champs Timescale'!C33</f>
        <v>0.40625</v>
      </c>
      <c r="K4" s="248">
        <f>'U13-U17-U20 Champs Timescale'!E33</f>
        <v>0.4201388888888889</v>
      </c>
      <c r="L4" s="249">
        <f>'U13-U17-U20 Champs Timescale'!G33</f>
        <v>0.46875</v>
      </c>
      <c r="M4" s="250" t="str">
        <f>'U13-U17-U20 Champs Timescale'!K33</f>
        <v>High Jump</v>
      </c>
      <c r="N4" s="250" t="str">
        <f>'U13-U17-U20 Champs Timescale'!L33</f>
        <v>Final</v>
      </c>
      <c r="O4" s="482" t="str">
        <f>'U13-U17-U20 Champs Timescale'!H33</f>
        <v>U17W</v>
      </c>
    </row>
    <row r="5" spans="1:15" ht="18" customHeight="1" x14ac:dyDescent="0.2">
      <c r="A5" s="246" t="str">
        <f>'U13-U17-U20 Champs Timescale'!B5</f>
        <v>T02-1</v>
      </c>
      <c r="B5" s="247">
        <f>'U13-U17-U20 Champs Timescale'!C5</f>
        <v>0.44444444444444442</v>
      </c>
      <c r="C5" s="248">
        <f>'U13-U17-U20 Champs Timescale'!E5</f>
        <v>0.48958333333333331</v>
      </c>
      <c r="D5" s="249">
        <f>'U13-U17-U20 Champs Timescale'!G5</f>
        <v>0.50694444444444442</v>
      </c>
      <c r="E5" s="250" t="str">
        <f>'U13-U17-U20 Champs Timescale'!K5</f>
        <v>800m</v>
      </c>
      <c r="F5" s="250" t="str">
        <f>'U13-U17-U20 Champs Timescale'!L5</f>
        <v>Heats</v>
      </c>
      <c r="G5" s="251" t="str">
        <f>'U13-U17-U20 Champs Timescale'!H5</f>
        <v>U20M</v>
      </c>
      <c r="I5" s="262" t="str">
        <f>'U13-U17-U20 Champs Timescale'!B34</f>
        <v>F02</v>
      </c>
      <c r="J5" s="247">
        <f>'U13-U17-U20 Champs Timescale'!C34</f>
        <v>0.40625</v>
      </c>
      <c r="K5" s="248">
        <f>'U13-U17-U20 Champs Timescale'!E34</f>
        <v>0.4201388888888889</v>
      </c>
      <c r="L5" s="249">
        <f>'U13-U17-U20 Champs Timescale'!G34</f>
        <v>0.46875</v>
      </c>
      <c r="M5" s="250" t="str">
        <f>'U13-U17-U20 Champs Timescale'!K34</f>
        <v>High Jump</v>
      </c>
      <c r="N5" s="250" t="str">
        <f>'U13-U17-U20 Champs Timescale'!L34</f>
        <v>Final</v>
      </c>
      <c r="O5" s="251" t="str">
        <f>'U13-U17-U20 Champs Timescale'!H34</f>
        <v>U20W</v>
      </c>
    </row>
    <row r="6" spans="1:15" ht="18" customHeight="1" x14ac:dyDescent="0.2">
      <c r="A6" s="246" t="str">
        <f>'U13-U17-U20 Champs Timescale'!B6</f>
        <v>T03-1</v>
      </c>
      <c r="B6" s="247">
        <f>'U13-U17-U20 Champs Timescale'!C6</f>
        <v>0.45138888888888884</v>
      </c>
      <c r="C6" s="248">
        <f>'U13-U17-U20 Champs Timescale'!E6</f>
        <v>0.49652777777777773</v>
      </c>
      <c r="D6" s="249">
        <f>'U13-U17-U20 Champs Timescale'!G6</f>
        <v>0.51388888888888884</v>
      </c>
      <c r="E6" s="250" t="str">
        <f>'U13-U17-U20 Champs Timescale'!K6</f>
        <v>800m</v>
      </c>
      <c r="F6" s="250" t="str">
        <f>'U13-U17-U20 Champs Timescale'!L6</f>
        <v>Heats</v>
      </c>
      <c r="G6" s="251" t="str">
        <f>'U13-U17-U20 Champs Timescale'!H6</f>
        <v>U17W</v>
      </c>
      <c r="I6" s="262" t="str">
        <f>'U13-U17-U20 Champs Timescale'!B35</f>
        <v>F03</v>
      </c>
      <c r="J6" s="247">
        <f>'U13-U17-U20 Champs Timescale'!C35</f>
        <v>0.4375</v>
      </c>
      <c r="K6" s="248">
        <f>'U13-U17-U20 Champs Timescale'!E35</f>
        <v>0.45555555555555555</v>
      </c>
      <c r="L6" s="249">
        <f>'U13-U17-U20 Champs Timescale'!G35</f>
        <v>0.5</v>
      </c>
      <c r="M6" s="250" t="str">
        <f>'U13-U17-U20 Champs Timescale'!K35</f>
        <v>Long Jump</v>
      </c>
      <c r="N6" s="250" t="str">
        <f>'U13-U17-U20 Champs Timescale'!L35</f>
        <v>Final</v>
      </c>
      <c r="O6" s="251" t="str">
        <f>'U13-U17-U20 Champs Timescale'!H35</f>
        <v>U20M</v>
      </c>
    </row>
    <row r="7" spans="1:15" ht="18" customHeight="1" x14ac:dyDescent="0.2">
      <c r="A7" s="246" t="str">
        <f>'U13-U17-U20 Champs Timescale'!B7</f>
        <v>T04-1</v>
      </c>
      <c r="B7" s="247">
        <f>'U13-U17-U20 Champs Timescale'!C7</f>
        <v>0.46527777777777768</v>
      </c>
      <c r="C7" s="248">
        <f>'U13-U17-U20 Champs Timescale'!E7</f>
        <v>0.51041666666666663</v>
      </c>
      <c r="D7" s="249">
        <f>'U13-U17-U20 Champs Timescale'!G7</f>
        <v>0.52777777777777768</v>
      </c>
      <c r="E7" s="250" t="str">
        <f>'U13-U17-U20 Champs Timescale'!K7</f>
        <v>200m</v>
      </c>
      <c r="F7" s="250" t="str">
        <f>'U13-U17-U20 Champs Timescale'!L7</f>
        <v>Heats</v>
      </c>
      <c r="G7" s="251" t="str">
        <f>'U13-U17-U20 Champs Timescale'!H7</f>
        <v>U17W</v>
      </c>
      <c r="I7" s="262" t="str">
        <f>'U13-U17-U20 Champs Timescale'!B36</f>
        <v>F04</v>
      </c>
      <c r="J7" s="247">
        <f>'U13-U17-U20 Champs Timescale'!C36</f>
        <v>0.4375</v>
      </c>
      <c r="K7" s="248">
        <f>'U13-U17-U20 Champs Timescale'!E36</f>
        <v>0.45555555555555555</v>
      </c>
      <c r="L7" s="249">
        <f>'U13-U17-U20 Champs Timescale'!G36</f>
        <v>0.5</v>
      </c>
      <c r="M7" s="250" t="str">
        <f>'U13-U17-U20 Champs Timescale'!K36</f>
        <v>Long Jump</v>
      </c>
      <c r="N7" s="250" t="str">
        <f>'U13-U17-U20 Champs Timescale'!L36</f>
        <v>Final</v>
      </c>
      <c r="O7" s="251" t="str">
        <f>'U13-U17-U20 Champs Timescale'!H36</f>
        <v>U17M</v>
      </c>
    </row>
    <row r="8" spans="1:15" ht="18" customHeight="1" x14ac:dyDescent="0.2">
      <c r="A8" s="246" t="str">
        <f>'U13-U17-U20 Champs Timescale'!B8</f>
        <v>T05-1</v>
      </c>
      <c r="B8" s="247">
        <f>'U13-U17-U20 Champs Timescale'!C8</f>
        <v>0.48611111111111105</v>
      </c>
      <c r="C8" s="248">
        <f>'U13-U17-U20 Champs Timescale'!E8</f>
        <v>0.53125</v>
      </c>
      <c r="D8" s="249">
        <f>'U13-U17-U20 Champs Timescale'!G8</f>
        <v>0.54861111111111105</v>
      </c>
      <c r="E8" s="250" t="str">
        <f>'U13-U17-U20 Champs Timescale'!K8</f>
        <v>200m</v>
      </c>
      <c r="F8" s="250" t="str">
        <f>'U13-U17-U20 Champs Timescale'!L8</f>
        <v>Heats</v>
      </c>
      <c r="G8" s="251" t="str">
        <f>'U13-U17-U20 Champs Timescale'!H8</f>
        <v>U20W</v>
      </c>
      <c r="I8" s="262" t="str">
        <f>'U13-U17-U20 Champs Timescale'!B37</f>
        <v>F05</v>
      </c>
      <c r="J8" s="247">
        <f>'U13-U17-U20 Champs Timescale'!C37</f>
        <v>0.44791666666666663</v>
      </c>
      <c r="K8" s="248">
        <f>'U13-U17-U20 Champs Timescale'!E37</f>
        <v>0.46180555555555552</v>
      </c>
      <c r="L8" s="249">
        <f>'U13-U17-U20 Champs Timescale'!G37</f>
        <v>0.51041666666666663</v>
      </c>
      <c r="M8" s="250" t="str">
        <f>'U13-U17-U20 Champs Timescale'!K37</f>
        <v>Shot</v>
      </c>
      <c r="N8" s="250" t="str">
        <f>'U13-U17-U20 Champs Timescale'!L37</f>
        <v>Final</v>
      </c>
      <c r="O8" s="251" t="str">
        <f>'U13-U17-U20 Champs Timescale'!H37</f>
        <v>U13B</v>
      </c>
    </row>
    <row r="9" spans="1:15" ht="18" customHeight="1" x14ac:dyDescent="0.2">
      <c r="A9" s="246" t="str">
        <f>'U13-U17-U20 Champs Timescale'!B9</f>
        <v>T06-1</v>
      </c>
      <c r="B9" s="247">
        <f>'U13-U17-U20 Champs Timescale'!C9</f>
        <v>0.49999999999999989</v>
      </c>
      <c r="C9" s="248">
        <f>'U13-U17-U20 Champs Timescale'!E9</f>
        <v>0.54513888888888884</v>
      </c>
      <c r="D9" s="249">
        <f>'U13-U17-U20 Champs Timescale'!G9</f>
        <v>0.56249999999999989</v>
      </c>
      <c r="E9" s="250" t="str">
        <f>'U13-U17-U20 Champs Timescale'!K9</f>
        <v>200m</v>
      </c>
      <c r="F9" s="250" t="str">
        <f>'U13-U17-U20 Champs Timescale'!L9</f>
        <v>Heats</v>
      </c>
      <c r="G9" s="251" t="str">
        <f>'U13-U17-U20 Champs Timescale'!H9</f>
        <v>U13G</v>
      </c>
      <c r="I9" s="262" t="str">
        <f>'U13-U17-U20 Champs Timescale'!B38</f>
        <v>F06</v>
      </c>
      <c r="J9" s="247">
        <f>'U13-U17-U20 Champs Timescale'!C38</f>
        <v>0.5</v>
      </c>
      <c r="K9" s="248">
        <f>'U13-U17-U20 Champs Timescale'!E38</f>
        <v>0.51388888888888884</v>
      </c>
      <c r="L9" s="249">
        <f>'U13-U17-U20 Champs Timescale'!G38</f>
        <v>0.5625</v>
      </c>
      <c r="M9" s="250" t="str">
        <f>'U13-U17-U20 Champs Timescale'!K38</f>
        <v>High Jump</v>
      </c>
      <c r="N9" s="250" t="str">
        <f>'U13-U17-U20 Champs Timescale'!L38</f>
        <v>Final</v>
      </c>
      <c r="O9" s="251" t="str">
        <f>'U13-U17-U20 Champs Timescale'!H38</f>
        <v>U13G</v>
      </c>
    </row>
    <row r="10" spans="1:15" ht="18" customHeight="1" x14ac:dyDescent="0.2">
      <c r="A10" s="246" t="str">
        <f>'U13-U17-U20 Champs Timescale'!B10</f>
        <v>T07-1</v>
      </c>
      <c r="B10" s="247">
        <f>'U13-U17-U20 Champs Timescale'!C10</f>
        <v>0.51388888888888873</v>
      </c>
      <c r="C10" s="248">
        <f>'U13-U17-U20 Champs Timescale'!E10</f>
        <v>0.55902777777777768</v>
      </c>
      <c r="D10" s="249">
        <f>'U13-U17-U20 Champs Timescale'!G10</f>
        <v>0.57638888888888873</v>
      </c>
      <c r="E10" s="250" t="str">
        <f>'U13-U17-U20 Champs Timescale'!K10</f>
        <v>200m</v>
      </c>
      <c r="F10" s="250" t="str">
        <f>'U13-U17-U20 Champs Timescale'!L10</f>
        <v>Heats</v>
      </c>
      <c r="G10" s="251" t="str">
        <f>'U13-U17-U20 Champs Timescale'!H10</f>
        <v>U20M</v>
      </c>
      <c r="I10" s="262" t="str">
        <f>'U13-U17-U20 Champs Timescale'!B39</f>
        <v>F07</v>
      </c>
      <c r="J10" s="247">
        <f>'U13-U17-U20 Champs Timescale'!C39</f>
        <v>0.5</v>
      </c>
      <c r="K10" s="248">
        <f>'U13-U17-U20 Champs Timescale'!E39</f>
        <v>0.51388888888888884</v>
      </c>
      <c r="L10" s="249">
        <f>'U13-U17-U20 Champs Timescale'!G39</f>
        <v>0.5625</v>
      </c>
      <c r="M10" s="250" t="str">
        <f>'U13-U17-U20 Champs Timescale'!K39</f>
        <v>High Jump</v>
      </c>
      <c r="N10" s="250" t="str">
        <f>'U13-U17-U20 Champs Timescale'!L39</f>
        <v>Final</v>
      </c>
      <c r="O10" s="251" t="str">
        <f>'U13-U17-U20 Champs Timescale'!H39</f>
        <v>U13B</v>
      </c>
    </row>
    <row r="11" spans="1:15" ht="18" customHeight="1" x14ac:dyDescent="0.2">
      <c r="A11" s="246" t="str">
        <f>'U13-U17-U20 Champs Timescale'!B11</f>
        <v>T08-1</v>
      </c>
      <c r="B11" s="247">
        <f>'U13-U17-U20 Champs Timescale'!C11</f>
        <v>0.52430555555555536</v>
      </c>
      <c r="C11" s="248">
        <f>'U13-U17-U20 Champs Timescale'!E11</f>
        <v>0.56944444444444431</v>
      </c>
      <c r="D11" s="249">
        <f>'U13-U17-U20 Champs Timescale'!G11</f>
        <v>0.58680555555555536</v>
      </c>
      <c r="E11" s="250" t="str">
        <f>'U13-U17-U20 Champs Timescale'!K11</f>
        <v>200m</v>
      </c>
      <c r="F11" s="250" t="str">
        <f>'U13-U17-U20 Champs Timescale'!L11</f>
        <v>Heats</v>
      </c>
      <c r="G11" s="251" t="str">
        <f>'U13-U17-U20 Champs Timescale'!H11</f>
        <v>U17M</v>
      </c>
      <c r="I11" s="262" t="str">
        <f>'U13-U17-U20 Champs Timescale'!B40</f>
        <v>F08</v>
      </c>
      <c r="J11" s="247">
        <f>'U13-U17-U20 Champs Timescale'!C40</f>
        <v>0.54166666666666663</v>
      </c>
      <c r="K11" s="248">
        <f>'U13-U17-U20 Champs Timescale'!E40</f>
        <v>0.56666666666666654</v>
      </c>
      <c r="L11" s="249">
        <f>'U13-U17-U20 Champs Timescale'!G40</f>
        <v>0.60416666666666663</v>
      </c>
      <c r="M11" s="250" t="str">
        <f>'U13-U17-U20 Champs Timescale'!K40</f>
        <v>Long Jump</v>
      </c>
      <c r="N11" s="250" t="str">
        <f>'U13-U17-U20 Champs Timescale'!L40</f>
        <v>Final</v>
      </c>
      <c r="O11" s="251" t="str">
        <f>'U13-U17-U20 Champs Timescale'!H40</f>
        <v>U17W</v>
      </c>
    </row>
    <row r="12" spans="1:15" ht="18" customHeight="1" x14ac:dyDescent="0.2">
      <c r="A12" s="246" t="str">
        <f>'U13-U17-U20 Champs Timescale'!B12</f>
        <v>T09-1</v>
      </c>
      <c r="B12" s="247">
        <f>'U13-U17-U20 Champs Timescale'!C12</f>
        <v>0.53472222222222199</v>
      </c>
      <c r="C12" s="248">
        <f>'U13-U17-U20 Champs Timescale'!E12</f>
        <v>0.57986111111111094</v>
      </c>
      <c r="D12" s="249">
        <f>'U13-U17-U20 Champs Timescale'!G12</f>
        <v>0.59722222222222199</v>
      </c>
      <c r="E12" s="250" t="str">
        <f>'U13-U17-U20 Champs Timescale'!K12</f>
        <v>200m</v>
      </c>
      <c r="F12" s="250" t="str">
        <f>'U13-U17-U20 Champs Timescale'!L12</f>
        <v>Heats</v>
      </c>
      <c r="G12" s="251" t="str">
        <f>'U13-U17-U20 Champs Timescale'!H12</f>
        <v>U13B</v>
      </c>
      <c r="I12" s="262" t="str">
        <f>'U13-U17-U20 Champs Timescale'!B41</f>
        <v>F09</v>
      </c>
      <c r="J12" s="247">
        <f>'U13-U17-U20 Champs Timescale'!C41</f>
        <v>0.54166666666666663</v>
      </c>
      <c r="K12" s="248">
        <f>'U13-U17-U20 Champs Timescale'!E41</f>
        <v>0.56805555555555542</v>
      </c>
      <c r="L12" s="249">
        <f>'U13-U17-U20 Champs Timescale'!G41</f>
        <v>0.60416666666666663</v>
      </c>
      <c r="M12" s="250" t="str">
        <f>'U13-U17-U20 Champs Timescale'!K41</f>
        <v>Long Jump</v>
      </c>
      <c r="N12" s="250" t="str">
        <f>'U13-U17-U20 Champs Timescale'!L41</f>
        <v>Final</v>
      </c>
      <c r="O12" s="251" t="str">
        <f>'U13-U17-U20 Champs Timescale'!H41</f>
        <v>U20W</v>
      </c>
    </row>
    <row r="13" spans="1:15" ht="18" customHeight="1" x14ac:dyDescent="0.2">
      <c r="A13" s="246" t="str">
        <f>'U13-U17-U20 Champs Timescale'!B13</f>
        <v>T10-1</v>
      </c>
      <c r="B13" s="247">
        <f>'U13-U17-U20 Champs Timescale'!C13</f>
        <v>0.54166666666666641</v>
      </c>
      <c r="C13" s="248">
        <f>'U13-U17-U20 Champs Timescale'!E13</f>
        <v>0.58680555555555536</v>
      </c>
      <c r="D13" s="249">
        <f>'U13-U17-U20 Champs Timescale'!G13</f>
        <v>0.60416666666666641</v>
      </c>
      <c r="E13" s="250" t="str">
        <f>'U13-U17-U20 Champs Timescale'!K13</f>
        <v>3000m</v>
      </c>
      <c r="F13" s="250" t="str">
        <f>'U13-U17-U20 Champs Timescale'!L13</f>
        <v>Straight Final</v>
      </c>
      <c r="G13" s="251" t="str">
        <f>'U13-U17-U20 Champs Timescale'!H13</f>
        <v>U20M/U17M</v>
      </c>
      <c r="I13" s="262" t="str">
        <f>'U13-U17-U20 Champs Timescale'!B42</f>
        <v>F10</v>
      </c>
      <c r="J13" s="247">
        <f>'U13-U17-U20 Champs Timescale'!C42</f>
        <v>0.55555555555555558</v>
      </c>
      <c r="K13" s="248">
        <f>'U13-U17-U20 Champs Timescale'!E42</f>
        <v>0.57638888888888884</v>
      </c>
      <c r="L13" s="249">
        <f>'U13-U17-U20 Champs Timescale'!G42</f>
        <v>0.61805555555555558</v>
      </c>
      <c r="M13" s="250" t="str">
        <f>'U13-U17-U20 Champs Timescale'!K42</f>
        <v>High Jump</v>
      </c>
      <c r="N13" s="250" t="str">
        <f>'U13-U17-U20 Champs Timescale'!L42</f>
        <v>Final</v>
      </c>
      <c r="O13" s="251" t="str">
        <f>'U13-U17-U20 Champs Timescale'!H42</f>
        <v>U20M</v>
      </c>
    </row>
    <row r="14" spans="1:15" ht="18" customHeight="1" x14ac:dyDescent="0.2">
      <c r="A14" s="246" t="str">
        <f>'U13-U17-U20 Champs Timescale'!B14</f>
        <v>T04-2</v>
      </c>
      <c r="B14" s="247">
        <f>'U13-U17-U20 Champs Timescale'!C14</f>
        <v>0</v>
      </c>
      <c r="C14" s="248">
        <f>'U13-U17-U20 Champs Timescale'!E14</f>
        <v>0.59374999999999978</v>
      </c>
      <c r="D14" s="249">
        <f>'U13-U17-U20 Champs Timescale'!G14</f>
        <v>0.61111111111111083</v>
      </c>
      <c r="E14" s="250" t="str">
        <f>'U13-U17-U20 Champs Timescale'!K14</f>
        <v>200m</v>
      </c>
      <c r="F14" s="250" t="str">
        <f>'U13-U17-U20 Champs Timescale'!L14</f>
        <v>Semi Finals</v>
      </c>
      <c r="G14" s="251" t="str">
        <f>'U13-U17-U20 Champs Timescale'!H14</f>
        <v>U17W</v>
      </c>
      <c r="I14" s="262" t="str">
        <f>'U13-U17-U20 Champs Timescale'!B43</f>
        <v>F11</v>
      </c>
      <c r="J14" s="247">
        <f>'U13-U17-U20 Champs Timescale'!C43</f>
        <v>0.57638888888888895</v>
      </c>
      <c r="K14" s="248">
        <f>'U13-U17-U20 Champs Timescale'!E43</f>
        <v>0.59722222222222221</v>
      </c>
      <c r="L14" s="249">
        <f>'U13-U17-U20 Champs Timescale'!G43</f>
        <v>0.63888888888888895</v>
      </c>
      <c r="M14" s="250" t="str">
        <f>'U13-U17-U20 Champs Timescale'!K43</f>
        <v>High Jump</v>
      </c>
      <c r="N14" s="250" t="str">
        <f>'U13-U17-U20 Champs Timescale'!L43</f>
        <v>Final</v>
      </c>
      <c r="O14" s="251" t="str">
        <f>'U13-U17-U20 Champs Timescale'!H43</f>
        <v>U17M</v>
      </c>
    </row>
    <row r="15" spans="1:15" ht="18" customHeight="1" x14ac:dyDescent="0.2">
      <c r="A15" s="246" t="str">
        <f>'U13-U17-U20 Champs Timescale'!B15</f>
        <v>T05-2</v>
      </c>
      <c r="B15" s="247">
        <f>'U13-U17-U20 Champs Timescale'!C15</f>
        <v>0</v>
      </c>
      <c r="C15" s="248">
        <f>'U13-U17-U20 Champs Timescale'!E15</f>
        <v>0.60416666666666641</v>
      </c>
      <c r="D15" s="249">
        <f>'U13-U17-U20 Champs Timescale'!G15</f>
        <v>0.62152777777777746</v>
      </c>
      <c r="E15" s="250" t="str">
        <f>'U13-U17-U20 Champs Timescale'!K15</f>
        <v>200m</v>
      </c>
      <c r="F15" s="250" t="str">
        <f>'U13-U17-U20 Champs Timescale'!L15</f>
        <v>Semi Finals</v>
      </c>
      <c r="G15" s="251" t="str">
        <f>'U13-U17-U20 Champs Timescale'!H15</f>
        <v>U20W</v>
      </c>
      <c r="I15" s="262" t="str">
        <f>'U13-U17-U20 Champs Timescale'!B44</f>
        <v>F12</v>
      </c>
      <c r="J15" s="247">
        <f>'U13-U17-U20 Champs Timescale'!C44</f>
        <v>0.59722222222222221</v>
      </c>
      <c r="K15" s="248">
        <f>'U13-U17-U20 Champs Timescale'!E44</f>
        <v>0.61805555555555547</v>
      </c>
      <c r="L15" s="249">
        <f>'U13-U17-U20 Champs Timescale'!G44</f>
        <v>0.65972222222222221</v>
      </c>
      <c r="M15" s="250" t="str">
        <f>'U13-U17-U20 Champs Timescale'!K44</f>
        <v>Long Jump</v>
      </c>
      <c r="N15" s="250" t="str">
        <f>'U13-U17-U20 Champs Timescale'!L44</f>
        <v>Final</v>
      </c>
      <c r="O15" s="251" t="str">
        <f>'U13-U17-U20 Champs Timescale'!H44</f>
        <v>U13G</v>
      </c>
    </row>
    <row r="16" spans="1:15" ht="18" customHeight="1" x14ac:dyDescent="0.2">
      <c r="A16" s="246" t="str">
        <f>'U13-U17-U20 Champs Timescale'!B16</f>
        <v>T06-2</v>
      </c>
      <c r="B16" s="247">
        <f>'U13-U17-U20 Champs Timescale'!C16</f>
        <v>0</v>
      </c>
      <c r="C16" s="248">
        <f>'U13-U17-U20 Champs Timescale'!E16</f>
        <v>0.61111111111111083</v>
      </c>
      <c r="D16" s="249">
        <f>'U13-U17-U20 Champs Timescale'!G16</f>
        <v>0.62847222222222188</v>
      </c>
      <c r="E16" s="250" t="str">
        <f>'U13-U17-U20 Champs Timescale'!K16</f>
        <v>200m</v>
      </c>
      <c r="F16" s="250" t="str">
        <f>'U13-U17-U20 Champs Timescale'!L16</f>
        <v>Semi Finals</v>
      </c>
      <c r="G16" s="251" t="str">
        <f>'U13-U17-U20 Champs Timescale'!H16</f>
        <v>U13G</v>
      </c>
      <c r="I16" s="262" t="str">
        <f>'U13-U17-U20 Champs Timescale'!B45</f>
        <v>F13</v>
      </c>
      <c r="J16" s="247">
        <f>'U13-U17-U20 Champs Timescale'!C45</f>
        <v>0.59722222222222221</v>
      </c>
      <c r="K16" s="248">
        <f>'U13-U17-U20 Champs Timescale'!E45</f>
        <v>0.61805555555555547</v>
      </c>
      <c r="L16" s="249">
        <f>'U13-U17-U20 Champs Timescale'!G45</f>
        <v>0.65972222222222221</v>
      </c>
      <c r="M16" s="250" t="str">
        <f>'U13-U17-U20 Champs Timescale'!K45</f>
        <v>Shot</v>
      </c>
      <c r="N16" s="250" t="str">
        <f>'U13-U17-U20 Champs Timescale'!L45</f>
        <v>Final</v>
      </c>
      <c r="O16" s="251" t="str">
        <f>'U13-U17-U20 Champs Timescale'!H45</f>
        <v>U20W</v>
      </c>
    </row>
    <row r="17" spans="1:15" ht="18" customHeight="1" thickBot="1" x14ac:dyDescent="0.25">
      <c r="A17" s="246" t="str">
        <f>'U13-U17-U20 Champs Timescale'!B17</f>
        <v>T11-1</v>
      </c>
      <c r="B17" s="247">
        <f>'U13-U17-U20 Champs Timescale'!C17</f>
        <v>0.5729166666666663</v>
      </c>
      <c r="C17" s="248">
        <f>'U13-U17-U20 Champs Timescale'!E17</f>
        <v>0.61805555555555525</v>
      </c>
      <c r="D17" s="249">
        <f>'U13-U17-U20 Champs Timescale'!G17</f>
        <v>0.6354166666666663</v>
      </c>
      <c r="E17" s="250" t="str">
        <f>'U13-U17-U20 Champs Timescale'!K17</f>
        <v>800m</v>
      </c>
      <c r="F17" s="250" t="str">
        <f>'U13-U17-U20 Champs Timescale'!L17</f>
        <v>Time Trials</v>
      </c>
      <c r="G17" s="251" t="str">
        <f>'U13-U17-U20 Champs Timescale'!H17</f>
        <v>U13G</v>
      </c>
      <c r="I17" s="263" t="str">
        <f>'U13-U17-U20 Champs Timescale'!B46</f>
        <v>F14</v>
      </c>
      <c r="J17" s="253">
        <f>'U13-U17-U20 Champs Timescale'!C46</f>
        <v>0.59722222222222221</v>
      </c>
      <c r="K17" s="254">
        <f>'U13-U17-U20 Champs Timescale'!E46</f>
        <v>0.61805555555555547</v>
      </c>
      <c r="L17" s="255">
        <f>'U13-U17-U20 Champs Timescale'!G46</f>
        <v>0.65972222222222221</v>
      </c>
      <c r="M17" s="256" t="str">
        <f>'U13-U17-U20 Champs Timescale'!K46</f>
        <v>Shot</v>
      </c>
      <c r="N17" s="256" t="str">
        <f>'U13-U17-U20 Champs Timescale'!L46</f>
        <v>Final</v>
      </c>
      <c r="O17" s="257" t="str">
        <f>'U13-U17-U20 Champs Timescale'!H46</f>
        <v>U17W</v>
      </c>
    </row>
    <row r="18" spans="1:15" ht="18" customHeight="1" x14ac:dyDescent="0.2">
      <c r="A18" s="246" t="str">
        <f>'U13-U17-U20 Champs Timescale'!B18</f>
        <v>T12-1</v>
      </c>
      <c r="B18" s="247">
        <f>'U13-U17-U20 Champs Timescale'!C18</f>
        <v>0.57638888888888851</v>
      </c>
      <c r="C18" s="248">
        <f>'U13-U17-U20 Champs Timescale'!E18</f>
        <v>0.62152777777777746</v>
      </c>
      <c r="D18" s="249">
        <f>'U13-U17-U20 Champs Timescale'!G18</f>
        <v>0.63888888888888851</v>
      </c>
      <c r="E18" s="250" t="str">
        <f>'U13-U17-U20 Champs Timescale'!K18</f>
        <v>800m</v>
      </c>
      <c r="F18" s="250" t="str">
        <f>'U13-U17-U20 Champs Timescale'!L18</f>
        <v>Time Trials</v>
      </c>
      <c r="G18" s="251" t="str">
        <f>'U13-U17-U20 Champs Timescale'!H18</f>
        <v>U13B</v>
      </c>
      <c r="J18" s="125"/>
      <c r="K18" s="125"/>
    </row>
    <row r="19" spans="1:15" ht="18" customHeight="1" x14ac:dyDescent="0.2">
      <c r="A19" s="246" t="str">
        <f>'U13-U17-U20 Champs Timescale'!B19</f>
        <v>T13-1</v>
      </c>
      <c r="B19" s="247">
        <f>'U13-U17-U20 Champs Timescale'!C19</f>
        <v>0.58333333333333293</v>
      </c>
      <c r="C19" s="248">
        <f>'U13-U17-U20 Champs Timescale'!E19</f>
        <v>0.62847222222222188</v>
      </c>
      <c r="D19" s="249">
        <f>'U13-U17-U20 Champs Timescale'!G19</f>
        <v>0.64583333333333293</v>
      </c>
      <c r="E19" s="250" t="str">
        <f>'U13-U17-U20 Champs Timescale'!K19</f>
        <v>800m</v>
      </c>
      <c r="F19" s="250" t="str">
        <f>'U13-U17-U20 Champs Timescale'!L19</f>
        <v>Straight Final</v>
      </c>
      <c r="G19" s="251" t="str">
        <f>'U13-U17-U20 Champs Timescale'!H19</f>
        <v>U20W</v>
      </c>
      <c r="J19" s="125"/>
      <c r="K19" s="125"/>
    </row>
    <row r="20" spans="1:15" ht="18" customHeight="1" x14ac:dyDescent="0.2">
      <c r="A20" s="246" t="str">
        <f>'U13-U17-U20 Champs Timescale'!B20</f>
        <v>T01-2</v>
      </c>
      <c r="B20" s="247">
        <f>'U13-U17-U20 Champs Timescale'!C20</f>
        <v>0</v>
      </c>
      <c r="C20" s="248">
        <f>'U13-U17-U20 Champs Timescale'!E20</f>
        <v>0.63194444444444409</v>
      </c>
      <c r="D20" s="249">
        <f>'U13-U17-U20 Champs Timescale'!G20</f>
        <v>0.64930555555555514</v>
      </c>
      <c r="E20" s="250" t="str">
        <f>'U13-U17-U20 Champs Timescale'!K20</f>
        <v>800m</v>
      </c>
      <c r="F20" s="250" t="str">
        <f>'U13-U17-U20 Champs Timescale'!L20</f>
        <v>Final</v>
      </c>
      <c r="G20" s="251" t="str">
        <f>'U13-U17-U20 Champs Timescale'!H20</f>
        <v>U17M</v>
      </c>
      <c r="J20" s="125"/>
      <c r="K20" s="125"/>
    </row>
    <row r="21" spans="1:15" ht="18" customHeight="1" x14ac:dyDescent="0.2">
      <c r="A21" s="246" t="str">
        <f>'U13-U17-U20 Champs Timescale'!B21</f>
        <v>T02-2</v>
      </c>
      <c r="B21" s="247">
        <f>'U13-U17-U20 Champs Timescale'!C21</f>
        <v>0</v>
      </c>
      <c r="C21" s="248">
        <f>'U13-U17-U20 Champs Timescale'!E21</f>
        <v>0.6354166666666663</v>
      </c>
      <c r="D21" s="249">
        <f>'U13-U17-U20 Champs Timescale'!G21</f>
        <v>0.65277777777777735</v>
      </c>
      <c r="E21" s="250" t="str">
        <f>'U13-U17-U20 Champs Timescale'!K21</f>
        <v>800m</v>
      </c>
      <c r="F21" s="250" t="str">
        <f>'U13-U17-U20 Champs Timescale'!L21</f>
        <v>Final</v>
      </c>
      <c r="G21" s="251" t="str">
        <f>'U13-U17-U20 Champs Timescale'!H21</f>
        <v>U20M</v>
      </c>
      <c r="J21" s="125"/>
      <c r="K21" s="125"/>
    </row>
    <row r="22" spans="1:15" ht="18" customHeight="1" x14ac:dyDescent="0.2">
      <c r="A22" s="246" t="str">
        <f>'U13-U17-U20 Champs Timescale'!B22</f>
        <v>T03-2</v>
      </c>
      <c r="B22" s="247">
        <f>'U13-U17-U20 Champs Timescale'!C22</f>
        <v>0</v>
      </c>
      <c r="C22" s="248">
        <f>'U13-U17-U20 Champs Timescale'!E22</f>
        <v>0.63888888888888851</v>
      </c>
      <c r="D22" s="249">
        <f>'U13-U17-U20 Champs Timescale'!G22</f>
        <v>0.65624999999999956</v>
      </c>
      <c r="E22" s="250" t="str">
        <f>'U13-U17-U20 Champs Timescale'!K22</f>
        <v>800m</v>
      </c>
      <c r="F22" s="250" t="str">
        <f>'U13-U17-U20 Champs Timescale'!L22</f>
        <v>Final</v>
      </c>
      <c r="G22" s="251" t="str">
        <f>'U13-U17-U20 Champs Timescale'!H22</f>
        <v>U17W</v>
      </c>
    </row>
    <row r="23" spans="1:15" ht="18" customHeight="1" x14ac:dyDescent="0.2">
      <c r="A23" s="246" t="str">
        <f>'U13-U17-U20 Champs Timescale'!B23</f>
        <v>T07-2</v>
      </c>
      <c r="B23" s="247">
        <f>'U13-U17-U20 Champs Timescale'!C23</f>
        <v>0</v>
      </c>
      <c r="C23" s="248">
        <f>'U13-U17-U20 Champs Timescale'!E23</f>
        <v>0.64236111111111072</v>
      </c>
      <c r="D23" s="249">
        <f>'U13-U17-U20 Champs Timescale'!G23</f>
        <v>0.65972222222222177</v>
      </c>
      <c r="E23" s="250" t="str">
        <f>'U13-U17-U20 Champs Timescale'!K23</f>
        <v>200m</v>
      </c>
      <c r="F23" s="250" t="str">
        <f>'U13-U17-U20 Champs Timescale'!L23</f>
        <v>Final</v>
      </c>
      <c r="G23" s="251" t="str">
        <f>'U13-U17-U20 Champs Timescale'!H23</f>
        <v>U20M</v>
      </c>
      <c r="J23" s="125"/>
      <c r="K23" s="125"/>
    </row>
    <row r="24" spans="1:15" ht="18" customHeight="1" x14ac:dyDescent="0.2">
      <c r="A24" s="246" t="str">
        <f>'U13-U17-U20 Champs Timescale'!B24</f>
        <v>T08-2</v>
      </c>
      <c r="B24" s="247">
        <f>'U13-U17-U20 Champs Timescale'!C24</f>
        <v>0</v>
      </c>
      <c r="C24" s="248">
        <f>'U13-U17-U20 Champs Timescale'!E24</f>
        <v>0.64583333333333293</v>
      </c>
      <c r="D24" s="249">
        <f>'U13-U17-U20 Champs Timescale'!G24</f>
        <v>0.66319444444444398</v>
      </c>
      <c r="E24" s="250" t="str">
        <f>'U13-U17-U20 Champs Timescale'!K24</f>
        <v>200m</v>
      </c>
      <c r="F24" s="250" t="str">
        <f>'U13-U17-U20 Champs Timescale'!L24</f>
        <v>Final</v>
      </c>
      <c r="G24" s="251" t="str">
        <f>'U13-U17-U20 Champs Timescale'!H24</f>
        <v>U17M</v>
      </c>
      <c r="J24" s="125"/>
      <c r="K24" s="125"/>
    </row>
    <row r="25" spans="1:15" ht="18" customHeight="1" x14ac:dyDescent="0.2">
      <c r="A25" s="246" t="str">
        <f>'U13-U17-U20 Champs Timescale'!B25</f>
        <v>T09-2</v>
      </c>
      <c r="B25" s="247">
        <f>'U13-U17-U20 Champs Timescale'!C25</f>
        <v>0</v>
      </c>
      <c r="C25" s="248">
        <f>'U13-U17-U20 Champs Timescale'!E25</f>
        <v>0.64930555555555514</v>
      </c>
      <c r="D25" s="249">
        <f>'U13-U17-U20 Champs Timescale'!G25</f>
        <v>0.66666666666666619</v>
      </c>
      <c r="E25" s="250" t="str">
        <f>'U13-U17-U20 Champs Timescale'!K25</f>
        <v>200m</v>
      </c>
      <c r="F25" s="250" t="str">
        <f>'U13-U17-U20 Champs Timescale'!L25</f>
        <v>Final</v>
      </c>
      <c r="G25" s="251" t="str">
        <f>'U13-U17-U20 Champs Timescale'!H25</f>
        <v>U13B</v>
      </c>
      <c r="J25" s="125"/>
      <c r="K25" s="125"/>
    </row>
    <row r="26" spans="1:15" ht="18" customHeight="1" x14ac:dyDescent="0.2">
      <c r="A26" s="246" t="str">
        <f>'U13-U17-U20 Champs Timescale'!B26</f>
        <v>T04-3</v>
      </c>
      <c r="B26" s="247">
        <f>'U13-U17-U20 Champs Timescale'!C26</f>
        <v>0</v>
      </c>
      <c r="C26" s="248">
        <f>'U13-U17-U20 Champs Timescale'!E26</f>
        <v>0.65277777777777735</v>
      </c>
      <c r="D26" s="249">
        <f>'U13-U17-U20 Champs Timescale'!G26</f>
        <v>0.6701388888888884</v>
      </c>
      <c r="E26" s="250" t="str">
        <f>'U13-U17-U20 Champs Timescale'!K26</f>
        <v>200m</v>
      </c>
      <c r="F26" s="250" t="str">
        <f>'U13-U17-U20 Champs Timescale'!L26</f>
        <v>Final</v>
      </c>
      <c r="G26" s="251" t="str">
        <f>'U13-U17-U20 Champs Timescale'!H26</f>
        <v>U17W</v>
      </c>
      <c r="J26" s="125"/>
      <c r="K26" s="125"/>
    </row>
    <row r="27" spans="1:15" ht="18" customHeight="1" x14ac:dyDescent="0.2">
      <c r="A27" s="246" t="str">
        <f>'U13-U17-U20 Champs Timescale'!B27</f>
        <v>T05-3</v>
      </c>
      <c r="B27" s="247">
        <f>'U13-U17-U20 Champs Timescale'!C27</f>
        <v>0</v>
      </c>
      <c r="C27" s="248">
        <f>'U13-U17-U20 Champs Timescale'!E27</f>
        <v>0.65624999999999956</v>
      </c>
      <c r="D27" s="249">
        <f>'U13-U17-U20 Champs Timescale'!G27</f>
        <v>0.67361111111111061</v>
      </c>
      <c r="E27" s="250" t="str">
        <f>'U13-U17-U20 Champs Timescale'!K27</f>
        <v>200m</v>
      </c>
      <c r="F27" s="250" t="str">
        <f>'U13-U17-U20 Champs Timescale'!L27</f>
        <v>Final</v>
      </c>
      <c r="G27" s="251" t="str">
        <f>'U13-U17-U20 Champs Timescale'!H27</f>
        <v>U20W</v>
      </c>
      <c r="J27" s="125"/>
      <c r="K27" s="125"/>
    </row>
    <row r="28" spans="1:15" ht="18" customHeight="1" thickBot="1" x14ac:dyDescent="0.25">
      <c r="A28" s="252" t="str">
        <f>'U13-U17-U20 Champs Timescale'!B28</f>
        <v>T06-3</v>
      </c>
      <c r="B28" s="253">
        <f>'U13-U17-U20 Champs Timescale'!C28</f>
        <v>0</v>
      </c>
      <c r="C28" s="254">
        <f>'U13-U17-U20 Champs Timescale'!E28</f>
        <v>0.65972222222222177</v>
      </c>
      <c r="D28" s="255">
        <f>'U13-U17-U20 Champs Timescale'!G28</f>
        <v>0.67708333333333282</v>
      </c>
      <c r="E28" s="256" t="str">
        <f>'U13-U17-U20 Champs Timescale'!K28</f>
        <v>200m</v>
      </c>
      <c r="F28" s="256" t="str">
        <f>'U13-U17-U20 Champs Timescale'!L28</f>
        <v>Final</v>
      </c>
      <c r="G28" s="257" t="str">
        <f>'U13-U17-U20 Champs Timescale'!H28</f>
        <v>U13G</v>
      </c>
    </row>
    <row r="29" spans="1:15" ht="18" customHeight="1" x14ac:dyDescent="0.2">
      <c r="B29" s="125"/>
      <c r="C29" s="125"/>
    </row>
    <row r="30" spans="1:15" ht="33" thickBot="1" x14ac:dyDescent="0.25">
      <c r="A30" s="744" t="s">
        <v>2323</v>
      </c>
      <c r="B30" s="744"/>
      <c r="C30" s="744"/>
      <c r="D30" s="744"/>
      <c r="E30" s="744"/>
      <c r="F30" s="744"/>
      <c r="G30" s="744"/>
      <c r="H30" s="744"/>
      <c r="I30" s="744"/>
      <c r="J30" s="744"/>
      <c r="K30" s="744"/>
      <c r="L30" s="744"/>
      <c r="M30" s="744"/>
      <c r="N30" s="744"/>
      <c r="O30" s="744"/>
    </row>
    <row r="31" spans="1:15" ht="24" thickBot="1" x14ac:dyDescent="0.25">
      <c r="A31" s="735" t="str">
        <f>'FINAL TIMETABLE for indoor'!B32</f>
        <v>Sunday 6th February</v>
      </c>
      <c r="B31" s="736"/>
      <c r="C31" s="736"/>
      <c r="D31" s="736"/>
      <c r="E31" s="736"/>
      <c r="F31" s="736"/>
      <c r="G31" s="736"/>
      <c r="H31" s="736"/>
      <c r="I31" s="736"/>
      <c r="J31" s="736"/>
      <c r="K31" s="736"/>
      <c r="L31" s="736"/>
      <c r="M31" s="736"/>
      <c r="N31" s="736"/>
      <c r="O31" s="737"/>
    </row>
    <row r="32" spans="1:15" ht="24" thickBot="1" x14ac:dyDescent="0.25">
      <c r="A32" s="738" t="s">
        <v>532</v>
      </c>
      <c r="B32" s="739"/>
      <c r="C32" s="739"/>
      <c r="D32" s="739"/>
      <c r="E32" s="739"/>
      <c r="F32" s="739"/>
      <c r="G32" s="740"/>
      <c r="H32" s="227"/>
      <c r="I32" s="738" t="s">
        <v>533</v>
      </c>
      <c r="J32" s="739"/>
      <c r="K32" s="739"/>
      <c r="L32" s="739"/>
      <c r="M32" s="739"/>
      <c r="N32" s="739"/>
      <c r="O32" s="740"/>
    </row>
    <row r="33" spans="1:15" ht="18" customHeight="1" thickBot="1" x14ac:dyDescent="0.25">
      <c r="A33" s="600" t="s">
        <v>534</v>
      </c>
      <c r="B33" s="241" t="s">
        <v>117</v>
      </c>
      <c r="C33" s="601" t="s">
        <v>549</v>
      </c>
      <c r="D33" s="602" t="s">
        <v>89</v>
      </c>
      <c r="E33" s="603" t="s">
        <v>20</v>
      </c>
      <c r="F33" s="244" t="s">
        <v>60</v>
      </c>
      <c r="G33" s="245" t="s">
        <v>131</v>
      </c>
      <c r="H33" s="266"/>
      <c r="I33" s="600" t="s">
        <v>534</v>
      </c>
      <c r="J33" s="241" t="s">
        <v>117</v>
      </c>
      <c r="K33" s="601" t="s">
        <v>549</v>
      </c>
      <c r="L33" s="602" t="s">
        <v>121</v>
      </c>
      <c r="M33" s="603" t="s">
        <v>20</v>
      </c>
      <c r="N33" s="603" t="s">
        <v>60</v>
      </c>
      <c r="O33" s="245" t="s">
        <v>104</v>
      </c>
    </row>
    <row r="34" spans="1:15" ht="18" customHeight="1" x14ac:dyDescent="0.2">
      <c r="A34" s="240" t="str">
        <f>'U13-U17-U20 Champs Timescale'!B51</f>
        <v>T14-1</v>
      </c>
      <c r="B34" s="258">
        <f>'U13-U17-U20 Champs Timescale'!C51</f>
        <v>0.4375</v>
      </c>
      <c r="C34" s="242">
        <f>'U13-U17-U20 Champs Timescale'!E51</f>
        <v>0.4861111111111111</v>
      </c>
      <c r="D34" s="259">
        <f>'U13-U17-U20 Champs Timescale'!G51</f>
        <v>0.5</v>
      </c>
      <c r="E34" s="260" t="str">
        <f>'U13-U17-U20 Champs Timescale'!K51</f>
        <v>400m</v>
      </c>
      <c r="F34" s="260" t="str">
        <f>'U13-U17-U20 Champs Timescale'!L51</f>
        <v>Heats</v>
      </c>
      <c r="G34" s="261" t="str">
        <f>'U13-U17-U20 Champs Timescale'!H51</f>
        <v>U20M</v>
      </c>
      <c r="H34" s="266"/>
      <c r="I34" s="604" t="str">
        <f>'U13-U17-U20 Champs Timescale'!B82</f>
        <v>F15</v>
      </c>
      <c r="J34" s="258">
        <f>'U13-U17-U20 Champs Timescale'!C82</f>
        <v>0.4375</v>
      </c>
      <c r="K34" s="242">
        <f>'U13-U17-U20 Champs Timescale'!E82</f>
        <v>0.45416666666666666</v>
      </c>
      <c r="L34" s="259">
        <f>'U13-U17-U20 Champs Timescale'!G82</f>
        <v>0.5</v>
      </c>
      <c r="M34" s="260" t="str">
        <f>'U13-U17-U20 Champs Timescale'!K82</f>
        <v>Shot</v>
      </c>
      <c r="N34" s="260" t="str">
        <f>'U13-U17-U20 Champs Timescale'!L82</f>
        <v>Final</v>
      </c>
      <c r="O34" s="261" t="str">
        <f>'U13-U17-U20 Champs Timescale'!H82</f>
        <v>U13G</v>
      </c>
    </row>
    <row r="35" spans="1:15" ht="18" customHeight="1" x14ac:dyDescent="0.2">
      <c r="A35" s="246" t="str">
        <f>'U13-U17-U20 Champs Timescale'!B52</f>
        <v>T15-1</v>
      </c>
      <c r="B35" s="247">
        <f>'U13-U17-U20 Champs Timescale'!C52</f>
        <v>0.44444444444444442</v>
      </c>
      <c r="C35" s="248">
        <f>'U13-U17-U20 Champs Timescale'!E52</f>
        <v>0.49305555555555552</v>
      </c>
      <c r="D35" s="249">
        <f>'U13-U17-U20 Champs Timescale'!G52</f>
        <v>0.50694444444444442</v>
      </c>
      <c r="E35" s="250" t="str">
        <f>'U13-U17-U20 Champs Timescale'!K52</f>
        <v>400m</v>
      </c>
      <c r="F35" s="250" t="str">
        <f>'U13-U17-U20 Champs Timescale'!L52</f>
        <v>Heats</v>
      </c>
      <c r="G35" s="251" t="str">
        <f>'U13-U17-U20 Champs Timescale'!H52</f>
        <v>U20W</v>
      </c>
      <c r="H35" s="266"/>
      <c r="I35" s="262" t="str">
        <f>'U13-U17-U20 Champs Timescale'!B83</f>
        <v>F16</v>
      </c>
      <c r="J35" s="247">
        <f>'U13-U17-U20 Champs Timescale'!C83</f>
        <v>0.4375</v>
      </c>
      <c r="K35" s="248">
        <f>'U13-U17-U20 Champs Timescale'!E83</f>
        <v>0.44791666666666669</v>
      </c>
      <c r="L35" s="249">
        <f>'U13-U17-U20 Champs Timescale'!G83</f>
        <v>0.5</v>
      </c>
      <c r="M35" s="250" t="str">
        <f>'U13-U17-U20 Champs Timescale'!K83</f>
        <v>Pole Vault</v>
      </c>
      <c r="N35" s="250" t="str">
        <f>'U13-U17-U20 Champs Timescale'!L83</f>
        <v>Final</v>
      </c>
      <c r="O35" s="251" t="str">
        <f>'U13-U17-U20 Champs Timescale'!H83</f>
        <v>U17M</v>
      </c>
    </row>
    <row r="36" spans="1:15" ht="18" customHeight="1" x14ac:dyDescent="0.2">
      <c r="A36" s="246" t="str">
        <f>'U13-U17-U20 Champs Timescale'!B53</f>
        <v>T16-1</v>
      </c>
      <c r="B36" s="247">
        <f>'U13-U17-U20 Champs Timescale'!C53</f>
        <v>0.45138888888888884</v>
      </c>
      <c r="C36" s="248">
        <f>'U13-U17-U20 Champs Timescale'!E53</f>
        <v>0.49999999999999994</v>
      </c>
      <c r="D36" s="249">
        <f>'U13-U17-U20 Champs Timescale'!G53</f>
        <v>0.51388888888888884</v>
      </c>
      <c r="E36" s="250" t="str">
        <f>'U13-U17-U20 Champs Timescale'!K53</f>
        <v>400m</v>
      </c>
      <c r="F36" s="250" t="str">
        <f>'U13-U17-U20 Champs Timescale'!L53</f>
        <v>Heats</v>
      </c>
      <c r="G36" s="251" t="str">
        <f>'U13-U17-U20 Champs Timescale'!H53</f>
        <v>U17M</v>
      </c>
      <c r="H36" s="266"/>
      <c r="I36" s="262" t="str">
        <f>'U13-U17-U20 Champs Timescale'!B84</f>
        <v>F17</v>
      </c>
      <c r="J36" s="247">
        <f>'U13-U17-U20 Champs Timescale'!C84</f>
        <v>0.4375</v>
      </c>
      <c r="K36" s="248">
        <f>'U13-U17-U20 Champs Timescale'!E84</f>
        <v>0.44791666666666669</v>
      </c>
      <c r="L36" s="249">
        <f>'U13-U17-U20 Champs Timescale'!G84</f>
        <v>0.5</v>
      </c>
      <c r="M36" s="250" t="str">
        <f>'U13-U17-U20 Champs Timescale'!K84</f>
        <v>Pole Vault</v>
      </c>
      <c r="N36" s="250" t="str">
        <f>'U13-U17-U20 Champs Timescale'!L84</f>
        <v>Final</v>
      </c>
      <c r="O36" s="251" t="str">
        <f>'U13-U17-U20 Champs Timescale'!H84</f>
        <v>U20M</v>
      </c>
    </row>
    <row r="37" spans="1:15" ht="18" customHeight="1" x14ac:dyDescent="0.2">
      <c r="A37" s="246" t="str">
        <f>'U13-U17-U20 Champs Timescale'!B54</f>
        <v>T17-1</v>
      </c>
      <c r="B37" s="247">
        <f>'U13-U17-U20 Champs Timescale'!C54</f>
        <v>0.46527777777777768</v>
      </c>
      <c r="C37" s="248">
        <f>'U13-U17-U20 Champs Timescale'!E54</f>
        <v>0.51388888888888884</v>
      </c>
      <c r="D37" s="249">
        <f>'U13-U17-U20 Champs Timescale'!G54</f>
        <v>0.52777777777777768</v>
      </c>
      <c r="E37" s="250" t="str">
        <f>'U13-U17-U20 Champs Timescale'!K54</f>
        <v>300m</v>
      </c>
      <c r="F37" s="250" t="str">
        <f>'U13-U17-U20 Champs Timescale'!L54</f>
        <v>Heats</v>
      </c>
      <c r="G37" s="251" t="str">
        <f>'U13-U17-U20 Champs Timescale'!H54</f>
        <v>U17W</v>
      </c>
      <c r="H37" s="266"/>
      <c r="I37" s="262" t="str">
        <f>'U13-U17-U20 Champs Timescale'!B85</f>
        <v>F18</v>
      </c>
      <c r="J37" s="247">
        <f>'U13-U17-U20 Champs Timescale'!C85</f>
        <v>0.42708333333333331</v>
      </c>
      <c r="K37" s="248">
        <f>'U13-U17-U20 Champs Timescale'!E85</f>
        <v>0.46180555555555558</v>
      </c>
      <c r="L37" s="249">
        <f>'U13-U17-U20 Champs Timescale'!G85</f>
        <v>0.48958333333333331</v>
      </c>
      <c r="M37" s="250" t="str">
        <f>'U13-U17-U20 Champs Timescale'!K85</f>
        <v>Long Jump</v>
      </c>
      <c r="N37" s="250" t="str">
        <f>'U13-U17-U20 Champs Timescale'!L85</f>
        <v>Final</v>
      </c>
      <c r="O37" s="251" t="str">
        <f>'U13-U17-U20 Champs Timescale'!H85</f>
        <v>U13B</v>
      </c>
    </row>
    <row r="38" spans="1:15" ht="18" customHeight="1" x14ac:dyDescent="0.2">
      <c r="A38" s="246" t="str">
        <f>'U13-U17-U20 Champs Timescale'!B55</f>
        <v>T18-1</v>
      </c>
      <c r="B38" s="247">
        <f>'U13-U17-U20 Champs Timescale'!C55</f>
        <v>0.47916666666666652</v>
      </c>
      <c r="C38" s="248">
        <f>'U13-U17-U20 Champs Timescale'!E55</f>
        <v>0.52777777777777768</v>
      </c>
      <c r="D38" s="249">
        <f>'U13-U17-U20 Champs Timescale'!G55</f>
        <v>0.54166666666666652</v>
      </c>
      <c r="E38" s="250" t="str">
        <f>'U13-U17-U20 Champs Timescale'!K55</f>
        <v>60m</v>
      </c>
      <c r="F38" s="250" t="str">
        <f>'U13-U17-U20 Champs Timescale'!L55</f>
        <v>Heats</v>
      </c>
      <c r="G38" s="251" t="str">
        <f>'U13-U17-U20 Champs Timescale'!H55</f>
        <v>U13G</v>
      </c>
      <c r="H38" s="266"/>
      <c r="I38" s="262" t="str">
        <f>'U13-U17-U20 Champs Timescale'!B86</f>
        <v>F19</v>
      </c>
      <c r="J38" s="247">
        <f>'U13-U17-U20 Champs Timescale'!C86</f>
        <v>0.52083333333333337</v>
      </c>
      <c r="K38" s="248">
        <f>'U13-U17-U20 Champs Timescale'!E86</f>
        <v>0.54166666666666663</v>
      </c>
      <c r="L38" s="249">
        <f>'U13-U17-U20 Champs Timescale'!G86</f>
        <v>0.58333333333333337</v>
      </c>
      <c r="M38" s="250" t="str">
        <f>'U13-U17-U20 Champs Timescale'!K86</f>
        <v>Triple Jump</v>
      </c>
      <c r="N38" s="250" t="str">
        <f>'U13-U17-U20 Champs Timescale'!L86</f>
        <v>Final</v>
      </c>
      <c r="O38" s="251" t="str">
        <f>'U13-U17-U20 Champs Timescale'!H86</f>
        <v>U20W</v>
      </c>
    </row>
    <row r="39" spans="1:15" ht="18" customHeight="1" x14ac:dyDescent="0.2">
      <c r="A39" s="246" t="str">
        <f>'U13-U17-U20 Champs Timescale'!B56</f>
        <v>T19-1</v>
      </c>
      <c r="B39" s="247">
        <f>'U13-U17-U20 Champs Timescale'!C56</f>
        <v>0.48958333333333315</v>
      </c>
      <c r="C39" s="248">
        <f>'U13-U17-U20 Champs Timescale'!E56</f>
        <v>0.53819444444444431</v>
      </c>
      <c r="D39" s="249">
        <f>'U13-U17-U20 Champs Timescale'!G56</f>
        <v>0.55208333333333315</v>
      </c>
      <c r="E39" s="250" t="str">
        <f>'U13-U17-U20 Champs Timescale'!K56</f>
        <v>60m</v>
      </c>
      <c r="F39" s="250" t="str">
        <f>'U13-U17-U20 Champs Timescale'!L56</f>
        <v>Heats</v>
      </c>
      <c r="G39" s="251" t="str">
        <f>'U13-U17-U20 Champs Timescale'!H56</f>
        <v>U17W</v>
      </c>
      <c r="H39" s="266"/>
      <c r="I39" s="262" t="str">
        <f>'U13-U17-U20 Champs Timescale'!B87</f>
        <v>F20</v>
      </c>
      <c r="J39" s="247">
        <f>'U13-U17-U20 Champs Timescale'!C87</f>
        <v>0.52083333333333337</v>
      </c>
      <c r="K39" s="248">
        <f>'U13-U17-U20 Champs Timescale'!E87</f>
        <v>0.54166666666666663</v>
      </c>
      <c r="L39" s="249">
        <f>'U13-U17-U20 Champs Timescale'!G87</f>
        <v>0.58333333333333337</v>
      </c>
      <c r="M39" s="250" t="str">
        <f>'U13-U17-U20 Champs Timescale'!K87</f>
        <v>Triple Jump</v>
      </c>
      <c r="N39" s="250" t="str">
        <f>'U13-U17-U20 Champs Timescale'!L87</f>
        <v>Final</v>
      </c>
      <c r="O39" s="251" t="str">
        <f>'U13-U17-U20 Champs Timescale'!H87</f>
        <v>U17W</v>
      </c>
    </row>
    <row r="40" spans="1:15" ht="18" customHeight="1" x14ac:dyDescent="0.2">
      <c r="A40" s="246" t="str">
        <f>'U13-U17-U20 Champs Timescale'!B57</f>
        <v>T20-1</v>
      </c>
      <c r="B40" s="247">
        <f>'U13-U17-U20 Champs Timescale'!C57</f>
        <v>0.49999999999999978</v>
      </c>
      <c r="C40" s="248">
        <f>'U13-U17-U20 Champs Timescale'!E57</f>
        <v>0.54861111111111094</v>
      </c>
      <c r="D40" s="249">
        <f>'U13-U17-U20 Champs Timescale'!G57</f>
        <v>0.56249999999999978</v>
      </c>
      <c r="E40" s="250" t="str">
        <f>'U13-U17-U20 Champs Timescale'!K57</f>
        <v>60m</v>
      </c>
      <c r="F40" s="250" t="str">
        <f>'U13-U17-U20 Champs Timescale'!L57</f>
        <v>Heats</v>
      </c>
      <c r="G40" s="251" t="str">
        <f>'U13-U17-U20 Champs Timescale'!H57</f>
        <v>U20W</v>
      </c>
      <c r="H40" s="266"/>
      <c r="I40" s="262" t="str">
        <f>'U13-U17-U20 Champs Timescale'!B88</f>
        <v>F21</v>
      </c>
      <c r="J40" s="247">
        <f>'U13-U17-U20 Champs Timescale'!C88</f>
        <v>0.52083333333333337</v>
      </c>
      <c r="K40" s="248">
        <f>'U13-U17-U20 Champs Timescale'!E88</f>
        <v>0.54166666666666663</v>
      </c>
      <c r="L40" s="249">
        <f>'U13-U17-U20 Champs Timescale'!G88</f>
        <v>0.58333333333333337</v>
      </c>
      <c r="M40" s="250" t="str">
        <f>'U13-U17-U20 Champs Timescale'!K88</f>
        <v>Triple Jump</v>
      </c>
      <c r="N40" s="250" t="str">
        <f>'U13-U17-U20 Champs Timescale'!L88</f>
        <v>Final</v>
      </c>
      <c r="O40" s="251" t="str">
        <f>'U13-U17-U20 Champs Timescale'!H88</f>
        <v>U20M</v>
      </c>
    </row>
    <row r="41" spans="1:15" ht="18" customHeight="1" x14ac:dyDescent="0.2">
      <c r="A41" s="246" t="str">
        <f>'U13-U17-U20 Champs Timescale'!B58</f>
        <v>T21-1</v>
      </c>
      <c r="B41" s="247">
        <f>'U13-U17-U20 Champs Timescale'!C58</f>
        <v>0.51041666666666641</v>
      </c>
      <c r="C41" s="248">
        <f>'U13-U17-U20 Champs Timescale'!E58</f>
        <v>0.55902777777777757</v>
      </c>
      <c r="D41" s="249">
        <f>'U13-U17-U20 Champs Timescale'!G58</f>
        <v>0.57291666666666641</v>
      </c>
      <c r="E41" s="250" t="str">
        <f>'U13-U17-U20 Champs Timescale'!K58</f>
        <v>60m</v>
      </c>
      <c r="F41" s="250" t="str">
        <f>'U13-U17-U20 Champs Timescale'!L58</f>
        <v>Heats</v>
      </c>
      <c r="G41" s="251" t="str">
        <f>'U13-U17-U20 Champs Timescale'!H58</f>
        <v>U20M</v>
      </c>
      <c r="H41" s="266"/>
      <c r="I41" s="262" t="str">
        <f>'U13-U17-U20 Champs Timescale'!B89</f>
        <v>F22</v>
      </c>
      <c r="J41" s="247">
        <f>'U13-U17-U20 Champs Timescale'!C89</f>
        <v>0.54166666666666663</v>
      </c>
      <c r="K41" s="248">
        <f>'U13-U17-U20 Champs Timescale'!E89</f>
        <v>0.55208333333333326</v>
      </c>
      <c r="L41" s="249">
        <f>'U13-U17-U20 Champs Timescale'!G89</f>
        <v>0.60416666666666663</v>
      </c>
      <c r="M41" s="250" t="str">
        <f>'U13-U17-U20 Champs Timescale'!K89</f>
        <v>Pole Vault</v>
      </c>
      <c r="N41" s="250" t="str">
        <f>'U13-U17-U20 Champs Timescale'!L89</f>
        <v>Final</v>
      </c>
      <c r="O41" s="251" t="str">
        <f>'U13-U17-U20 Champs Timescale'!H89</f>
        <v>U17W</v>
      </c>
    </row>
    <row r="42" spans="1:15" ht="18" customHeight="1" x14ac:dyDescent="0.2">
      <c r="A42" s="246" t="str">
        <f>'U13-U17-U20 Champs Timescale'!B59</f>
        <v>T22-1</v>
      </c>
      <c r="B42" s="247">
        <f>'U13-U17-U20 Champs Timescale'!C59</f>
        <v>0.52083333333333304</v>
      </c>
      <c r="C42" s="248">
        <f>'U13-U17-U20 Champs Timescale'!E59</f>
        <v>0.5694444444444442</v>
      </c>
      <c r="D42" s="249">
        <f>'U13-U17-U20 Champs Timescale'!G59</f>
        <v>0.58333333333333304</v>
      </c>
      <c r="E42" s="250" t="str">
        <f>'U13-U17-U20 Champs Timescale'!K59</f>
        <v>60m</v>
      </c>
      <c r="F42" s="250" t="str">
        <f>'U13-U17-U20 Champs Timescale'!L59</f>
        <v>Heats</v>
      </c>
      <c r="G42" s="251" t="str">
        <f>'U13-U17-U20 Champs Timescale'!H59</f>
        <v>U17M</v>
      </c>
      <c r="H42" s="266"/>
      <c r="I42" s="262" t="str">
        <f>'U13-U17-U20 Champs Timescale'!B90</f>
        <v>F23</v>
      </c>
      <c r="J42" s="247">
        <f>'U13-U17-U20 Champs Timescale'!C90</f>
        <v>0.54166666666666663</v>
      </c>
      <c r="K42" s="248">
        <f>'U13-U17-U20 Champs Timescale'!E90</f>
        <v>0.55208333333333326</v>
      </c>
      <c r="L42" s="249">
        <f>'U13-U17-U20 Champs Timescale'!G90</f>
        <v>0.60416666666666663</v>
      </c>
      <c r="M42" s="250" t="str">
        <f>'U13-U17-U20 Champs Timescale'!K90</f>
        <v>Pole Vault</v>
      </c>
      <c r="N42" s="250" t="str">
        <f>'U13-U17-U20 Champs Timescale'!L90</f>
        <v>Final</v>
      </c>
      <c r="O42" s="251" t="str">
        <f>'U13-U17-U20 Champs Timescale'!H90</f>
        <v>U20W</v>
      </c>
    </row>
    <row r="43" spans="1:15" ht="18" customHeight="1" x14ac:dyDescent="0.2">
      <c r="A43" s="246" t="str">
        <f>'U13-U17-U20 Champs Timescale'!B60</f>
        <v>T23-1</v>
      </c>
      <c r="B43" s="247">
        <f>'U13-U17-U20 Champs Timescale'!C60</f>
        <v>0.52777777777777746</v>
      </c>
      <c r="C43" s="248">
        <f>'U13-U17-U20 Champs Timescale'!E60</f>
        <v>0.57638888888888862</v>
      </c>
      <c r="D43" s="249">
        <f>'U13-U17-U20 Champs Timescale'!G60</f>
        <v>0.59027777777777746</v>
      </c>
      <c r="E43" s="250" t="str">
        <f>'U13-U17-U20 Champs Timescale'!K60</f>
        <v>1500m</v>
      </c>
      <c r="F43" s="250" t="str">
        <f>'U13-U17-U20 Champs Timescale'!L60</f>
        <v>Straight Final</v>
      </c>
      <c r="G43" s="251" t="str">
        <f>'U13-U17-U20 Champs Timescale'!H60</f>
        <v>U20W/U17W</v>
      </c>
      <c r="H43" s="266"/>
      <c r="I43" s="262" t="str">
        <f>'U13-U17-U20 Champs Timescale'!B91</f>
        <v>F24</v>
      </c>
      <c r="J43" s="247">
        <f>'U13-U17-U20 Champs Timescale'!C91</f>
        <v>0.5625</v>
      </c>
      <c r="K43" s="248">
        <f>'U13-U17-U20 Champs Timescale'!E91</f>
        <v>0.58749999999999991</v>
      </c>
      <c r="L43" s="249">
        <f>'U13-U17-U20 Champs Timescale'!G91</f>
        <v>0.625</v>
      </c>
      <c r="M43" s="250" t="str">
        <f>'U13-U17-U20 Champs Timescale'!K91</f>
        <v>Shot</v>
      </c>
      <c r="N43" s="250" t="str">
        <f>'U13-U17-U20 Champs Timescale'!L91</f>
        <v>Final</v>
      </c>
      <c r="O43" s="251" t="str">
        <f>'U13-U17-U20 Champs Timescale'!H91</f>
        <v>U20M</v>
      </c>
    </row>
    <row r="44" spans="1:15" ht="18" customHeight="1" thickBot="1" x14ac:dyDescent="0.25">
      <c r="A44" s="246" t="str">
        <f>'U13-U17-U20 Champs Timescale'!B61</f>
        <v>T24-1</v>
      </c>
      <c r="B44" s="247">
        <f>'U13-U17-U20 Champs Timescale'!C61</f>
        <v>0.53298611111111083</v>
      </c>
      <c r="C44" s="248">
        <f>'U13-U17-U20 Champs Timescale'!E61</f>
        <v>0.58159722222222199</v>
      </c>
      <c r="D44" s="249">
        <f>'U13-U17-U20 Champs Timescale'!G61</f>
        <v>0.59548611111111083</v>
      </c>
      <c r="E44" s="250" t="str">
        <f>'U13-U17-U20 Champs Timescale'!K61</f>
        <v>1500m</v>
      </c>
      <c r="F44" s="250" t="str">
        <f>'U13-U17-U20 Champs Timescale'!L61</f>
        <v>Straight Final</v>
      </c>
      <c r="G44" s="251" t="str">
        <f>'U13-U17-U20 Champs Timescale'!H61</f>
        <v>U13B/U13G</v>
      </c>
      <c r="H44" s="266"/>
      <c r="I44" s="263" t="str">
        <f>'U13-U17-U20 Champs Timescale'!B92</f>
        <v>F25</v>
      </c>
      <c r="J44" s="253">
        <f>'U13-U17-U20 Champs Timescale'!C92</f>
        <v>0.5625</v>
      </c>
      <c r="K44" s="254">
        <f>'U13-U17-U20 Champs Timescale'!E92</f>
        <v>0.58749999999999991</v>
      </c>
      <c r="L44" s="255">
        <f>'U13-U17-U20 Champs Timescale'!G92</f>
        <v>0.625</v>
      </c>
      <c r="M44" s="256" t="str">
        <f>'U13-U17-U20 Champs Timescale'!K92</f>
        <v>Shot</v>
      </c>
      <c r="N44" s="256" t="str">
        <f>'U13-U17-U20 Champs Timescale'!L92</f>
        <v>Final</v>
      </c>
      <c r="O44" s="257" t="str">
        <f>'U13-U17-U20 Champs Timescale'!H92</f>
        <v>U17M</v>
      </c>
    </row>
    <row r="45" spans="1:15" ht="18" customHeight="1" x14ac:dyDescent="0.2">
      <c r="A45" s="246" t="str">
        <f>'U13-U17-U20 Champs Timescale'!B62</f>
        <v>T25-1</v>
      </c>
      <c r="B45" s="247">
        <f>'U13-U17-U20 Champs Timescale'!C62</f>
        <v>0.5381944444444442</v>
      </c>
      <c r="C45" s="248">
        <f>'U13-U17-U20 Champs Timescale'!E62</f>
        <v>0.58680555555555536</v>
      </c>
      <c r="D45" s="249">
        <f>'U13-U17-U20 Champs Timescale'!G62</f>
        <v>0.6006944444444442</v>
      </c>
      <c r="E45" s="250" t="str">
        <f>'U13-U17-U20 Champs Timescale'!K62</f>
        <v>1500m</v>
      </c>
      <c r="F45" s="250" t="str">
        <f>'U13-U17-U20 Champs Timescale'!L62</f>
        <v>Straight Final</v>
      </c>
      <c r="G45" s="251" t="str">
        <f>'U13-U17-U20 Champs Timescale'!H62</f>
        <v>U17M/U20M</v>
      </c>
      <c r="H45" s="266"/>
      <c r="J45" s="125"/>
      <c r="K45" s="125"/>
    </row>
    <row r="46" spans="1:15" ht="18" customHeight="1" x14ac:dyDescent="0.2">
      <c r="A46" s="246" t="str">
        <f>'U13-U17-U20 Champs Timescale'!B63</f>
        <v>T26-1</v>
      </c>
      <c r="B46" s="247">
        <f>'U13-U17-U20 Champs Timescale'!C63</f>
        <v>0.54340277777777757</v>
      </c>
      <c r="C46" s="248">
        <f>'U13-U17-U20 Champs Timescale'!E63</f>
        <v>0.59201388888888873</v>
      </c>
      <c r="D46" s="249">
        <f>'U13-U17-U20 Champs Timescale'!G63</f>
        <v>0.60590277777777757</v>
      </c>
      <c r="E46" s="250" t="str">
        <f>'U13-U17-U20 Champs Timescale'!K63</f>
        <v>60m Hurdles</v>
      </c>
      <c r="F46" s="250" t="str">
        <f>'U13-U17-U20 Champs Timescale'!L63</f>
        <v>Straight Final</v>
      </c>
      <c r="G46" s="251" t="str">
        <f>'U13-U17-U20 Champs Timescale'!H63</f>
        <v>U20M</v>
      </c>
      <c r="H46" s="266"/>
      <c r="I46" s="734" t="s">
        <v>2679</v>
      </c>
      <c r="J46" s="734"/>
      <c r="K46" s="734"/>
      <c r="L46" s="734"/>
      <c r="M46" s="734"/>
      <c r="N46" s="734"/>
      <c r="O46" s="734"/>
    </row>
    <row r="47" spans="1:15" ht="18" customHeight="1" x14ac:dyDescent="0.2">
      <c r="A47" s="246" t="str">
        <f>'U13-U17-U20 Champs Timescale'!B64</f>
        <v>T27-1</v>
      </c>
      <c r="B47" s="247">
        <f>'U13-U17-U20 Champs Timescale'!C64</f>
        <v>0.5538194444444442</v>
      </c>
      <c r="C47" s="248">
        <f>'U13-U17-U20 Champs Timescale'!E64</f>
        <v>0.60243055555555536</v>
      </c>
      <c r="D47" s="249">
        <f>'U13-U17-U20 Champs Timescale'!G64</f>
        <v>0.6163194444444442</v>
      </c>
      <c r="E47" s="250" t="str">
        <f>'U13-U17-U20 Champs Timescale'!K64</f>
        <v>60m Hurdles</v>
      </c>
      <c r="F47" s="250" t="str">
        <f>'U13-U17-U20 Champs Timescale'!L64</f>
        <v>Straight Final</v>
      </c>
      <c r="G47" s="251" t="str">
        <f>'U13-U17-U20 Champs Timescale'!H64</f>
        <v>U17M</v>
      </c>
      <c r="H47" s="266"/>
      <c r="I47" s="734"/>
      <c r="J47" s="734"/>
      <c r="K47" s="734"/>
      <c r="L47" s="734"/>
      <c r="M47" s="734"/>
      <c r="N47" s="734"/>
      <c r="O47" s="734"/>
    </row>
    <row r="48" spans="1:15" ht="18" customHeight="1" x14ac:dyDescent="0.2">
      <c r="A48" s="246" t="str">
        <f>'U13-U17-U20 Champs Timescale'!B65</f>
        <v>T28-1</v>
      </c>
      <c r="B48" s="247">
        <f>'U13-U17-U20 Champs Timescale'!C65</f>
        <v>0.56423611111111083</v>
      </c>
      <c r="C48" s="248">
        <f>'U13-U17-U20 Champs Timescale'!E65</f>
        <v>0.61284722222222199</v>
      </c>
      <c r="D48" s="249">
        <f>'U13-U17-U20 Champs Timescale'!G65</f>
        <v>0.62673611111111083</v>
      </c>
      <c r="E48" s="250" t="str">
        <f>'U13-U17-U20 Champs Timescale'!K65</f>
        <v>60m Hurdles</v>
      </c>
      <c r="F48" s="250" t="str">
        <f>'U13-U17-U20 Champs Timescale'!L65</f>
        <v>Straight Final</v>
      </c>
      <c r="G48" s="251" t="str">
        <f>'U13-U17-U20 Champs Timescale'!H65</f>
        <v>U20W</v>
      </c>
      <c r="H48" s="266"/>
      <c r="I48" s="734"/>
      <c r="J48" s="734"/>
      <c r="K48" s="734"/>
      <c r="L48" s="734"/>
      <c r="M48" s="734"/>
      <c r="N48" s="734"/>
      <c r="O48" s="734"/>
    </row>
    <row r="49" spans="1:15" ht="18" customHeight="1" x14ac:dyDescent="0.2">
      <c r="A49" s="246" t="str">
        <f>'U13-U17-U20 Champs Timescale'!B66</f>
        <v>T29-1</v>
      </c>
      <c r="B49" s="247">
        <f>'U13-U17-U20 Champs Timescale'!C66</f>
        <v>0.56770833333333304</v>
      </c>
      <c r="C49" s="248">
        <f>'U13-U17-U20 Champs Timescale'!E66</f>
        <v>0.6163194444444442</v>
      </c>
      <c r="D49" s="249">
        <f>'U13-U17-U20 Champs Timescale'!G66</f>
        <v>0.63020833333333304</v>
      </c>
      <c r="E49" s="250" t="str">
        <f>'U13-U17-U20 Champs Timescale'!K66</f>
        <v>60m Hurdles</v>
      </c>
      <c r="F49" s="250" t="str">
        <f>'U13-U17-U20 Champs Timescale'!L66</f>
        <v>Straight Final</v>
      </c>
      <c r="G49" s="251" t="str">
        <f>'U13-U17-U20 Champs Timescale'!H66</f>
        <v>U17W</v>
      </c>
      <c r="H49" s="266"/>
      <c r="I49" s="734"/>
      <c r="J49" s="734"/>
      <c r="K49" s="734"/>
      <c r="L49" s="734"/>
      <c r="M49" s="734"/>
      <c r="N49" s="734"/>
      <c r="O49" s="734"/>
    </row>
    <row r="50" spans="1:15" ht="18" customHeight="1" x14ac:dyDescent="0.2">
      <c r="A50" s="246" t="str">
        <f>'U13-U17-U20 Champs Timescale'!B67</f>
        <v>T30-1</v>
      </c>
      <c r="B50" s="247">
        <f>'U13-U17-U20 Champs Timescale'!C67</f>
        <v>0.57812499999999967</v>
      </c>
      <c r="C50" s="248">
        <f>'U13-U17-U20 Champs Timescale'!E67</f>
        <v>0.62673611111111083</v>
      </c>
      <c r="D50" s="249">
        <f>'U13-U17-U20 Champs Timescale'!G67</f>
        <v>0.64062499999999967</v>
      </c>
      <c r="E50" s="250" t="str">
        <f>'U13-U17-U20 Champs Timescale'!K67</f>
        <v>60m Hurdles</v>
      </c>
      <c r="F50" s="250" t="str">
        <f>'U13-U17-U20 Champs Timescale'!L67</f>
        <v>Straight Final</v>
      </c>
      <c r="G50" s="251" t="str">
        <f>'U13-U17-U20 Champs Timescale'!H67</f>
        <v>U13G/U13B</v>
      </c>
      <c r="H50" s="266"/>
      <c r="I50" s="734"/>
      <c r="J50" s="734"/>
      <c r="K50" s="734"/>
      <c r="L50" s="734"/>
      <c r="M50" s="734"/>
      <c r="N50" s="734"/>
      <c r="O50" s="734"/>
    </row>
    <row r="51" spans="1:15" ht="18" customHeight="1" x14ac:dyDescent="0.2">
      <c r="A51" s="246" t="str">
        <f>'U13-U17-U20 Champs Timescale'!B68</f>
        <v>T14-2</v>
      </c>
      <c r="B51" s="247">
        <f>'U13-U17-U20 Champs Timescale'!C68</f>
        <v>0</v>
      </c>
      <c r="C51" s="248">
        <f>'U13-U17-U20 Champs Timescale'!E68</f>
        <v>0.63020833333333304</v>
      </c>
      <c r="D51" s="249">
        <f>'U13-U17-U20 Champs Timescale'!G68</f>
        <v>0.64409722222222188</v>
      </c>
      <c r="E51" s="250" t="str">
        <f>'U13-U17-U20 Champs Timescale'!K68</f>
        <v>400m</v>
      </c>
      <c r="F51" s="250" t="str">
        <f>'U13-U17-U20 Champs Timescale'!L68</f>
        <v>Final</v>
      </c>
      <c r="G51" s="251" t="str">
        <f>'U13-U17-U20 Champs Timescale'!H68</f>
        <v>U20M</v>
      </c>
      <c r="H51" s="266"/>
      <c r="I51" s="734" t="s">
        <v>2680</v>
      </c>
      <c r="J51" s="734"/>
      <c r="K51" s="734"/>
      <c r="L51" s="734"/>
      <c r="M51" s="734"/>
      <c r="N51" s="734"/>
      <c r="O51" s="734"/>
    </row>
    <row r="52" spans="1:15" ht="18" customHeight="1" x14ac:dyDescent="0.2">
      <c r="A52" s="246" t="str">
        <f>'U13-U17-U20 Champs Timescale'!B69</f>
        <v>T15-2</v>
      </c>
      <c r="B52" s="247">
        <f>'U13-U17-U20 Champs Timescale'!C69</f>
        <v>0</v>
      </c>
      <c r="C52" s="248">
        <f>'U13-U17-U20 Champs Timescale'!E69</f>
        <v>0.63368055555555525</v>
      </c>
      <c r="D52" s="249">
        <f>'U13-U17-U20 Champs Timescale'!G69</f>
        <v>0.64756944444444409</v>
      </c>
      <c r="E52" s="250" t="str">
        <f>'U13-U17-U20 Champs Timescale'!K69</f>
        <v>400m</v>
      </c>
      <c r="F52" s="250" t="str">
        <f>'U13-U17-U20 Champs Timescale'!L69</f>
        <v>Final</v>
      </c>
      <c r="G52" s="251" t="str">
        <f>'U13-U17-U20 Champs Timescale'!H69</f>
        <v>U20W</v>
      </c>
      <c r="H52" s="266"/>
      <c r="I52" s="734"/>
      <c r="J52" s="734"/>
      <c r="K52" s="734"/>
      <c r="L52" s="734"/>
      <c r="M52" s="734"/>
      <c r="N52" s="734"/>
      <c r="O52" s="734"/>
    </row>
    <row r="53" spans="1:15" ht="18" customHeight="1" x14ac:dyDescent="0.2">
      <c r="A53" s="246" t="str">
        <f>'U13-U17-U20 Champs Timescale'!B70</f>
        <v>T16-2</v>
      </c>
      <c r="B53" s="247">
        <f>'U13-U17-U20 Champs Timescale'!C70</f>
        <v>0</v>
      </c>
      <c r="C53" s="248">
        <f>'U13-U17-U20 Champs Timescale'!E70</f>
        <v>0.63715277777777746</v>
      </c>
      <c r="D53" s="249">
        <f>'U13-U17-U20 Champs Timescale'!G70</f>
        <v>0.6510416666666663</v>
      </c>
      <c r="E53" s="250" t="str">
        <f>'U13-U17-U20 Champs Timescale'!K70</f>
        <v>400m</v>
      </c>
      <c r="F53" s="250" t="str">
        <f>'U13-U17-U20 Champs Timescale'!L70</f>
        <v>Final</v>
      </c>
      <c r="G53" s="251" t="str">
        <f>'U13-U17-U20 Champs Timescale'!H70</f>
        <v>U17M</v>
      </c>
      <c r="H53" s="266"/>
      <c r="I53" s="734"/>
      <c r="J53" s="734"/>
      <c r="K53" s="734"/>
      <c r="L53" s="734"/>
      <c r="M53" s="734"/>
      <c r="N53" s="734"/>
      <c r="O53" s="734"/>
    </row>
    <row r="54" spans="1:15" ht="18" customHeight="1" x14ac:dyDescent="0.2">
      <c r="A54" s="246" t="str">
        <f>'U13-U17-U20 Champs Timescale'!B71</f>
        <v>T17-3</v>
      </c>
      <c r="B54" s="247">
        <f>'U13-U17-U20 Champs Timescale'!C71</f>
        <v>0</v>
      </c>
      <c r="C54" s="248">
        <f>'U13-U17-U20 Champs Timescale'!E71</f>
        <v>0.64756944444444409</v>
      </c>
      <c r="D54" s="249">
        <f>'U13-U17-U20 Champs Timescale'!G71</f>
        <v>0.66145833333333293</v>
      </c>
      <c r="E54" s="250" t="str">
        <f>'U13-U17-U20 Champs Timescale'!K71</f>
        <v>300m</v>
      </c>
      <c r="F54" s="250" t="str">
        <f>'U13-U17-U20 Champs Timescale'!L71</f>
        <v>Final</v>
      </c>
      <c r="G54" s="251" t="str">
        <f>'U13-U17-U20 Champs Timescale'!H71</f>
        <v>U17W</v>
      </c>
      <c r="H54" s="266"/>
      <c r="I54" s="734"/>
      <c r="J54" s="734"/>
      <c r="K54" s="734"/>
      <c r="L54" s="734"/>
      <c r="M54" s="734"/>
      <c r="N54" s="734"/>
      <c r="O54" s="734"/>
    </row>
    <row r="55" spans="1:15" ht="18" customHeight="1" x14ac:dyDescent="0.2">
      <c r="A55" s="246" t="str">
        <f>'U13-U17-U20 Champs Timescale'!B72</f>
        <v>T31-1</v>
      </c>
      <c r="B55" s="247">
        <f>'U13-U17-U20 Champs Timescale'!C72</f>
        <v>0.60243055555555514</v>
      </c>
      <c r="C55" s="248">
        <f>'U13-U17-U20 Champs Timescale'!E72</f>
        <v>0.6510416666666663</v>
      </c>
      <c r="D55" s="249">
        <f>'U13-U17-U20 Champs Timescale'!G72</f>
        <v>0.66493055555555514</v>
      </c>
      <c r="E55" s="250" t="str">
        <f>'U13-U17-U20 Champs Timescale'!K72</f>
        <v>60m</v>
      </c>
      <c r="F55" s="250" t="str">
        <f>'U13-U17-U20 Champs Timescale'!L72</f>
        <v>Straight Final</v>
      </c>
      <c r="G55" s="251" t="str">
        <f>'U13-U17-U20 Champs Timescale'!H72</f>
        <v>U13B</v>
      </c>
      <c r="H55" s="266"/>
      <c r="I55" s="734" t="s">
        <v>2691</v>
      </c>
      <c r="J55" s="734"/>
      <c r="K55" s="734"/>
      <c r="L55" s="734"/>
      <c r="M55" s="734"/>
      <c r="N55" s="734"/>
      <c r="O55" s="734"/>
    </row>
    <row r="56" spans="1:15" ht="18" customHeight="1" x14ac:dyDescent="0.2">
      <c r="A56" s="246" t="str">
        <f>'U13-U17-U20 Champs Timescale'!B73</f>
        <v>T18-2</v>
      </c>
      <c r="B56" s="247">
        <f>'U13-U17-U20 Champs Timescale'!C73</f>
        <v>0</v>
      </c>
      <c r="C56" s="248">
        <f>'U13-U17-U20 Champs Timescale'!E73</f>
        <v>0.65451388888888851</v>
      </c>
      <c r="D56" s="249">
        <f>'U13-U17-U20 Champs Timescale'!G73</f>
        <v>0.66840277777777735</v>
      </c>
      <c r="E56" s="250" t="str">
        <f>'U13-U17-U20 Champs Timescale'!K73</f>
        <v>60m</v>
      </c>
      <c r="F56" s="250" t="str">
        <f>'U13-U17-U20 Champs Timescale'!L73</f>
        <v>Final</v>
      </c>
      <c r="G56" s="251" t="str">
        <f>'U13-U17-U20 Champs Timescale'!H73</f>
        <v>U13G</v>
      </c>
      <c r="H56" s="266"/>
      <c r="I56" s="734"/>
      <c r="J56" s="734"/>
      <c r="K56" s="734"/>
      <c r="L56" s="734"/>
      <c r="M56" s="734"/>
      <c r="N56" s="734"/>
      <c r="O56" s="734"/>
    </row>
    <row r="57" spans="1:15" ht="18" customHeight="1" x14ac:dyDescent="0.2">
      <c r="A57" s="246" t="str">
        <f>'U13-U17-U20 Champs Timescale'!B74</f>
        <v>T19-2</v>
      </c>
      <c r="B57" s="247">
        <f>'U13-U17-U20 Champs Timescale'!C74</f>
        <v>0</v>
      </c>
      <c r="C57" s="248">
        <f>'U13-U17-U20 Champs Timescale'!E74</f>
        <v>0.65798611111111072</v>
      </c>
      <c r="D57" s="249">
        <f>'U13-U17-U20 Champs Timescale'!G74</f>
        <v>0.67187499999999956</v>
      </c>
      <c r="E57" s="250" t="str">
        <f>'U13-U17-U20 Champs Timescale'!K74</f>
        <v>60m</v>
      </c>
      <c r="F57" s="250" t="str">
        <f>'U13-U17-U20 Champs Timescale'!L74</f>
        <v>Final</v>
      </c>
      <c r="G57" s="251" t="str">
        <f>'U13-U17-U20 Champs Timescale'!H74</f>
        <v>U17W</v>
      </c>
      <c r="H57" s="266"/>
      <c r="I57" s="734"/>
      <c r="J57" s="734"/>
      <c r="K57" s="734"/>
      <c r="L57" s="734"/>
      <c r="M57" s="734"/>
      <c r="N57" s="734"/>
      <c r="O57" s="734"/>
    </row>
    <row r="58" spans="1:15" ht="18" customHeight="1" x14ac:dyDescent="0.2">
      <c r="A58" s="246" t="str">
        <f>'U13-U17-U20 Champs Timescale'!B75</f>
        <v>T20-2</v>
      </c>
      <c r="B58" s="247">
        <f>'U13-U17-U20 Champs Timescale'!C75</f>
        <v>0</v>
      </c>
      <c r="C58" s="248">
        <f>'U13-U17-U20 Champs Timescale'!E75</f>
        <v>0.66145833333333293</v>
      </c>
      <c r="D58" s="249">
        <f>'U13-U17-U20 Champs Timescale'!G75</f>
        <v>0.67534722222222177</v>
      </c>
      <c r="E58" s="250" t="str">
        <f>'U13-U17-U20 Champs Timescale'!K75</f>
        <v>60m</v>
      </c>
      <c r="F58" s="250" t="str">
        <f>'U13-U17-U20 Champs Timescale'!L75</f>
        <v>Final</v>
      </c>
      <c r="G58" s="251" t="str">
        <f>'U13-U17-U20 Champs Timescale'!H75</f>
        <v>U20W</v>
      </c>
      <c r="H58" s="266"/>
      <c r="I58" s="734"/>
      <c r="J58" s="734"/>
      <c r="K58" s="734"/>
      <c r="L58" s="734"/>
      <c r="M58" s="734"/>
      <c r="N58" s="734"/>
      <c r="O58" s="734"/>
    </row>
    <row r="59" spans="1:15" ht="18" customHeight="1" x14ac:dyDescent="0.2">
      <c r="A59" s="246" t="str">
        <f>'U13-U17-U20 Champs Timescale'!B76</f>
        <v>T21-2</v>
      </c>
      <c r="B59" s="247">
        <f>'U13-U17-U20 Champs Timescale'!C76</f>
        <v>0</v>
      </c>
      <c r="C59" s="248">
        <f>'U13-U17-U20 Champs Timescale'!E76</f>
        <v>0.66493055555555514</v>
      </c>
      <c r="D59" s="249">
        <f>'U13-U17-U20 Champs Timescale'!G76</f>
        <v>0.67881944444444398</v>
      </c>
      <c r="E59" s="250" t="str">
        <f>'U13-U17-U20 Champs Timescale'!K76</f>
        <v>60m</v>
      </c>
      <c r="F59" s="250" t="str">
        <f>'U13-U17-U20 Champs Timescale'!L76</f>
        <v>Final</v>
      </c>
      <c r="G59" s="251" t="str">
        <f>'U13-U17-U20 Champs Timescale'!H76</f>
        <v>U20M</v>
      </c>
      <c r="H59" s="266"/>
      <c r="I59" s="734"/>
      <c r="J59" s="734"/>
      <c r="K59" s="734"/>
      <c r="L59" s="734"/>
      <c r="M59" s="734"/>
      <c r="N59" s="734"/>
      <c r="O59" s="734"/>
    </row>
    <row r="60" spans="1:15" ht="18" customHeight="1" thickBot="1" x14ac:dyDescent="0.25">
      <c r="A60" s="252" t="str">
        <f>'U13-U17-U20 Champs Timescale'!B77</f>
        <v>T22-2</v>
      </c>
      <c r="B60" s="253">
        <f>'U13-U17-U20 Champs Timescale'!C77</f>
        <v>0</v>
      </c>
      <c r="C60" s="254">
        <f>'U13-U17-U20 Champs Timescale'!E77</f>
        <v>0.66840277777777735</v>
      </c>
      <c r="D60" s="255">
        <f>'U13-U17-U20 Champs Timescale'!G77</f>
        <v>0.68229166666666619</v>
      </c>
      <c r="E60" s="256" t="str">
        <f>'U13-U17-U20 Champs Timescale'!K77</f>
        <v>60m</v>
      </c>
      <c r="F60" s="256" t="str">
        <f>'U13-U17-U20 Champs Timescale'!L77</f>
        <v>Final</v>
      </c>
      <c r="G60" s="257" t="str">
        <f>'U13-U17-U20 Champs Timescale'!H77</f>
        <v>U17M</v>
      </c>
      <c r="H60" s="266"/>
    </row>
  </sheetData>
  <mergeCells count="10">
    <mergeCell ref="I46:O50"/>
    <mergeCell ref="I51:O54"/>
    <mergeCell ref="I55:O59"/>
    <mergeCell ref="A1:O1"/>
    <mergeCell ref="A31:O31"/>
    <mergeCell ref="A32:G32"/>
    <mergeCell ref="I32:O32"/>
    <mergeCell ref="A2:G2"/>
    <mergeCell ref="I2:O2"/>
    <mergeCell ref="A30:O30"/>
  </mergeCells>
  <printOptions horizontalCentered="1"/>
  <pageMargins left="0.19685039370078741" right="0.19685039370078741" top="1.1499999999999999" bottom="0.19685039370078741" header="0.19685039370078741" footer="0.19685039370078741"/>
  <pageSetup paperSize="9" scale="64" orientation="portrait" r:id="rId1"/>
  <headerFooter>
    <oddHeader>&amp;L&amp;G&amp;C&amp;24&amp;KE30D40WELSH ATHLETICS ATHLETAU CYMRU&amp;10
&amp;"Fierce Vector,Regular"&amp;18JUNIOR TRACK &amp;&amp; FIELD INDOOR CHAMPIONSHIPS
FINAL TIMETABLE&amp;R&amp;G</oddHeader>
  </headerFooter>
  <rowBreaks count="1" manualBreakCount="1">
    <brk id="30" max="18" man="1"/>
  </rowBreaks>
  <drawing r:id="rId2"/>
  <legacyDrawingHF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7C737D-1E70-48A6-8ABF-8AA22AFF3650}">
  <sheetPr>
    <tabColor theme="1"/>
    <pageSetUpPr fitToPage="1"/>
  </sheetPr>
  <dimension ref="A1:G224"/>
  <sheetViews>
    <sheetView view="pageBreakPreview" zoomScaleNormal="100" zoomScaleSheetLayoutView="100" workbookViewId="0">
      <selection activeCell="E11" sqref="E11"/>
    </sheetView>
  </sheetViews>
  <sheetFormatPr baseColWidth="10" defaultColWidth="9.19921875" defaultRowHeight="25" customHeight="1" x14ac:dyDescent="0.2"/>
  <cols>
    <col min="1" max="1" width="3.19921875" style="628" bestFit="1" customWidth="1"/>
    <col min="2" max="2" width="5.19921875" style="628" bestFit="1" customWidth="1"/>
    <col min="3" max="3" width="14.19921875" style="628" bestFit="1" customWidth="1"/>
    <col min="4" max="4" width="10.19921875" style="628" bestFit="1" customWidth="1"/>
    <col min="5" max="6" width="27.796875" style="628" customWidth="1"/>
    <col min="7" max="16384" width="9.19921875" style="628"/>
  </cols>
  <sheetData>
    <row r="1" spans="1:7" s="626" customFormat="1" ht="25" customHeight="1" x14ac:dyDescent="0.25">
      <c r="A1" s="626" t="s">
        <v>563</v>
      </c>
      <c r="B1" s="626">
        <v>1</v>
      </c>
      <c r="C1" s="627" t="str">
        <f>CONCATENATE(A1,"0",B1)</f>
        <v>F01</v>
      </c>
      <c r="D1" s="627" t="str">
        <f>VLOOKUP($C1,Presentation_Slips,7,FALSE)</f>
        <v>U17W</v>
      </c>
      <c r="E1" s="627" t="str">
        <f>VLOOKUP($C1,Presentation_Slips,5,FALSE)</f>
        <v>High Jump</v>
      </c>
      <c r="F1" s="745"/>
      <c r="G1" s="745"/>
    </row>
    <row r="2" spans="1:7" ht="25" customHeight="1" x14ac:dyDescent="0.2">
      <c r="C2" s="629" t="s">
        <v>2692</v>
      </c>
      <c r="D2" s="629" t="s">
        <v>1872</v>
      </c>
      <c r="E2" s="629" t="s">
        <v>2693</v>
      </c>
      <c r="F2" s="629" t="s">
        <v>2694</v>
      </c>
      <c r="G2" s="629" t="s">
        <v>2695</v>
      </c>
    </row>
    <row r="3" spans="1:7" ht="25" customHeight="1" x14ac:dyDescent="0.2">
      <c r="C3" s="629">
        <v>1</v>
      </c>
      <c r="D3" s="629"/>
      <c r="E3" s="629"/>
      <c r="F3" s="629"/>
      <c r="G3" s="629"/>
    </row>
    <row r="4" spans="1:7" ht="25" customHeight="1" x14ac:dyDescent="0.2">
      <c r="C4" s="629">
        <v>2</v>
      </c>
      <c r="D4" s="629"/>
      <c r="E4" s="629"/>
      <c r="F4" s="629"/>
      <c r="G4" s="629"/>
    </row>
    <row r="5" spans="1:7" ht="25" customHeight="1" x14ac:dyDescent="0.2">
      <c r="C5" s="629">
        <v>3</v>
      </c>
      <c r="D5" s="629"/>
      <c r="E5" s="629"/>
      <c r="F5" s="629"/>
      <c r="G5" s="629"/>
    </row>
    <row r="6" spans="1:7" ht="25" hidden="1" customHeight="1" x14ac:dyDescent="0.2">
      <c r="C6" s="746" t="s">
        <v>2696</v>
      </c>
      <c r="D6" s="746"/>
      <c r="E6" s="746"/>
      <c r="F6" s="746"/>
      <c r="G6" s="746"/>
    </row>
    <row r="7" spans="1:7" ht="25" hidden="1" customHeight="1" x14ac:dyDescent="0.2">
      <c r="C7" s="629" t="s">
        <v>2692</v>
      </c>
      <c r="D7" s="629" t="s">
        <v>1872</v>
      </c>
      <c r="E7" s="629" t="s">
        <v>2693</v>
      </c>
      <c r="F7" s="629" t="s">
        <v>2694</v>
      </c>
      <c r="G7" s="629" t="s">
        <v>2695</v>
      </c>
    </row>
    <row r="8" spans="1:7" ht="25" hidden="1" customHeight="1" x14ac:dyDescent="0.2">
      <c r="C8" s="629">
        <v>1</v>
      </c>
      <c r="D8" s="629"/>
      <c r="E8" s="629"/>
      <c r="F8" s="629"/>
      <c r="G8" s="629"/>
    </row>
    <row r="10" spans="1:7" s="626" customFormat="1" ht="25" customHeight="1" x14ac:dyDescent="0.25">
      <c r="A10" s="626" t="str">
        <f>A1</f>
        <v>F</v>
      </c>
      <c r="B10" s="626">
        <f>B1+1</f>
        <v>2</v>
      </c>
      <c r="C10" s="627" t="str">
        <f>CONCATENATE(A10,"0",B10)</f>
        <v>F02</v>
      </c>
      <c r="D10" s="627" t="str">
        <f>VLOOKUP($C10,Presentation_Slips,7,FALSE)</f>
        <v>U20W</v>
      </c>
      <c r="E10" s="627" t="str">
        <f>VLOOKUP($C10,Presentation_Slips,5,FALSE)</f>
        <v>High Jump</v>
      </c>
      <c r="F10" s="745"/>
      <c r="G10" s="745"/>
    </row>
    <row r="11" spans="1:7" ht="25" customHeight="1" x14ac:dyDescent="0.2">
      <c r="C11" s="629" t="s">
        <v>2692</v>
      </c>
      <c r="D11" s="629" t="s">
        <v>1872</v>
      </c>
      <c r="E11" s="629" t="s">
        <v>2693</v>
      </c>
      <c r="F11" s="629" t="s">
        <v>2694</v>
      </c>
      <c r="G11" s="629" t="s">
        <v>2695</v>
      </c>
    </row>
    <row r="12" spans="1:7" ht="25" customHeight="1" x14ac:dyDescent="0.2">
      <c r="C12" s="629">
        <v>1</v>
      </c>
      <c r="D12" s="629"/>
      <c r="E12" s="629"/>
      <c r="F12" s="629"/>
      <c r="G12" s="629"/>
    </row>
    <row r="13" spans="1:7" ht="25" customHeight="1" x14ac:dyDescent="0.2">
      <c r="C13" s="629">
        <v>2</v>
      </c>
      <c r="D13" s="629"/>
      <c r="E13" s="629"/>
      <c r="F13" s="629"/>
      <c r="G13" s="629"/>
    </row>
    <row r="14" spans="1:7" ht="25" customHeight="1" x14ac:dyDescent="0.2">
      <c r="C14" s="629">
        <v>3</v>
      </c>
      <c r="D14" s="629"/>
      <c r="E14" s="629"/>
      <c r="F14" s="629"/>
      <c r="G14" s="629"/>
    </row>
    <row r="15" spans="1:7" ht="25" customHeight="1" x14ac:dyDescent="0.2">
      <c r="C15" s="746" t="s">
        <v>2696</v>
      </c>
      <c r="D15" s="746"/>
      <c r="E15" s="746"/>
      <c r="F15" s="746"/>
      <c r="G15" s="746"/>
    </row>
    <row r="16" spans="1:7" ht="25" customHeight="1" x14ac:dyDescent="0.2">
      <c r="C16" s="629" t="s">
        <v>2692</v>
      </c>
      <c r="D16" s="629" t="s">
        <v>1872</v>
      </c>
      <c r="E16" s="629" t="s">
        <v>2693</v>
      </c>
      <c r="F16" s="629" t="s">
        <v>2694</v>
      </c>
      <c r="G16" s="629" t="s">
        <v>2695</v>
      </c>
    </row>
    <row r="17" spans="1:7" ht="25" customHeight="1" x14ac:dyDescent="0.2">
      <c r="C17" s="629">
        <v>1</v>
      </c>
      <c r="D17" s="629"/>
      <c r="E17" s="629"/>
      <c r="F17" s="629"/>
      <c r="G17" s="629"/>
    </row>
    <row r="19" spans="1:7" s="626" customFormat="1" ht="25" customHeight="1" x14ac:dyDescent="0.25">
      <c r="A19" s="626" t="str">
        <f>A10</f>
        <v>F</v>
      </c>
      <c r="B19" s="626">
        <f>B10+1</f>
        <v>3</v>
      </c>
      <c r="C19" s="627" t="str">
        <f>CONCATENATE(A19,"0",B19)</f>
        <v>F03</v>
      </c>
      <c r="D19" s="627" t="str">
        <f>VLOOKUP($C19,Presentation_Slips,7,FALSE)</f>
        <v>U20M</v>
      </c>
      <c r="E19" s="627" t="str">
        <f>VLOOKUP($C19,Presentation_Slips,5,FALSE)</f>
        <v>Long Jump</v>
      </c>
      <c r="F19" s="745"/>
      <c r="G19" s="745"/>
    </row>
    <row r="20" spans="1:7" ht="25" customHeight="1" x14ac:dyDescent="0.2">
      <c r="C20" s="629" t="s">
        <v>2692</v>
      </c>
      <c r="D20" s="629" t="s">
        <v>1872</v>
      </c>
      <c r="E20" s="629" t="s">
        <v>2693</v>
      </c>
      <c r="F20" s="629" t="s">
        <v>2694</v>
      </c>
      <c r="G20" s="629" t="s">
        <v>2695</v>
      </c>
    </row>
    <row r="21" spans="1:7" ht="25" customHeight="1" x14ac:dyDescent="0.2">
      <c r="C21" s="629">
        <v>1</v>
      </c>
      <c r="D21" s="629"/>
      <c r="E21" s="629"/>
      <c r="F21" s="629"/>
      <c r="G21" s="629"/>
    </row>
    <row r="22" spans="1:7" ht="25" customHeight="1" x14ac:dyDescent="0.2">
      <c r="C22" s="629">
        <v>2</v>
      </c>
      <c r="D22" s="629"/>
      <c r="E22" s="629"/>
      <c r="F22" s="629"/>
      <c r="G22" s="629"/>
    </row>
    <row r="23" spans="1:7" ht="25" customHeight="1" x14ac:dyDescent="0.2">
      <c r="C23" s="629">
        <v>3</v>
      </c>
      <c r="D23" s="629"/>
      <c r="E23" s="629"/>
      <c r="F23" s="629"/>
      <c r="G23" s="629"/>
    </row>
    <row r="24" spans="1:7" ht="25" customHeight="1" x14ac:dyDescent="0.2">
      <c r="C24" s="746" t="s">
        <v>2696</v>
      </c>
      <c r="D24" s="746"/>
      <c r="E24" s="746"/>
      <c r="F24" s="746"/>
      <c r="G24" s="746"/>
    </row>
    <row r="25" spans="1:7" ht="25" customHeight="1" x14ac:dyDescent="0.2">
      <c r="C25" s="629" t="s">
        <v>2692</v>
      </c>
      <c r="D25" s="629" t="s">
        <v>1872</v>
      </c>
      <c r="E25" s="629" t="s">
        <v>2693</v>
      </c>
      <c r="F25" s="629" t="s">
        <v>2694</v>
      </c>
      <c r="G25" s="629" t="s">
        <v>2695</v>
      </c>
    </row>
    <row r="26" spans="1:7" ht="25" customHeight="1" x14ac:dyDescent="0.2">
      <c r="C26" s="629">
        <v>1</v>
      </c>
      <c r="D26" s="629"/>
      <c r="E26" s="629"/>
      <c r="F26" s="629"/>
      <c r="G26" s="629"/>
    </row>
    <row r="28" spans="1:7" ht="25" customHeight="1" x14ac:dyDescent="0.25">
      <c r="A28" s="626" t="str">
        <f>A19</f>
        <v>F</v>
      </c>
      <c r="B28" s="626">
        <f>B19+1</f>
        <v>4</v>
      </c>
      <c r="C28" s="627" t="str">
        <f>CONCATENATE(A28,"0",B28)</f>
        <v>F04</v>
      </c>
      <c r="D28" s="627" t="str">
        <f>VLOOKUP($C28,Presentation_Slips,7,FALSE)</f>
        <v>U17M</v>
      </c>
      <c r="E28" s="627" t="str">
        <f>VLOOKUP($C28,Presentation_Slips,5,FALSE)</f>
        <v>Long Jump</v>
      </c>
      <c r="F28" s="745"/>
      <c r="G28" s="745"/>
    </row>
    <row r="29" spans="1:7" s="626" customFormat="1" ht="25" customHeight="1" x14ac:dyDescent="0.25">
      <c r="A29" s="628"/>
      <c r="B29" s="628"/>
      <c r="C29" s="629" t="s">
        <v>2692</v>
      </c>
      <c r="D29" s="629" t="s">
        <v>1872</v>
      </c>
      <c r="E29" s="629" t="s">
        <v>2693</v>
      </c>
      <c r="F29" s="629" t="s">
        <v>2694</v>
      </c>
      <c r="G29" s="629" t="s">
        <v>2695</v>
      </c>
    </row>
    <row r="30" spans="1:7" ht="25" customHeight="1" x14ac:dyDescent="0.2">
      <c r="C30" s="629">
        <v>1</v>
      </c>
      <c r="D30" s="629"/>
      <c r="E30" s="629"/>
      <c r="F30" s="629"/>
      <c r="G30" s="629"/>
    </row>
    <row r="31" spans="1:7" ht="25" customHeight="1" x14ac:dyDescent="0.2">
      <c r="C31" s="629">
        <v>2</v>
      </c>
      <c r="D31" s="629"/>
      <c r="E31" s="629"/>
      <c r="F31" s="629"/>
      <c r="G31" s="629"/>
    </row>
    <row r="32" spans="1:7" ht="25" customHeight="1" x14ac:dyDescent="0.2">
      <c r="C32" s="629">
        <v>3</v>
      </c>
      <c r="D32" s="629"/>
      <c r="E32" s="629"/>
      <c r="F32" s="629"/>
      <c r="G32" s="629"/>
    </row>
    <row r="33" spans="1:7" ht="25" hidden="1" customHeight="1" x14ac:dyDescent="0.2">
      <c r="C33" s="746" t="s">
        <v>2696</v>
      </c>
      <c r="D33" s="746"/>
      <c r="E33" s="746"/>
      <c r="F33" s="746"/>
      <c r="G33" s="746"/>
    </row>
    <row r="34" spans="1:7" ht="25" hidden="1" customHeight="1" x14ac:dyDescent="0.2">
      <c r="C34" s="629" t="s">
        <v>2692</v>
      </c>
      <c r="D34" s="629" t="s">
        <v>1872</v>
      </c>
      <c r="E34" s="629" t="s">
        <v>2693</v>
      </c>
      <c r="F34" s="629" t="s">
        <v>2694</v>
      </c>
      <c r="G34" s="629" t="s">
        <v>2695</v>
      </c>
    </row>
    <row r="35" spans="1:7" ht="25" hidden="1" customHeight="1" x14ac:dyDescent="0.2">
      <c r="C35" s="629">
        <v>1</v>
      </c>
      <c r="D35" s="629"/>
      <c r="E35" s="629"/>
      <c r="F35" s="629"/>
      <c r="G35" s="629"/>
    </row>
    <row r="37" spans="1:7" ht="25" customHeight="1" x14ac:dyDescent="0.25">
      <c r="A37" s="626" t="str">
        <f>A28</f>
        <v>F</v>
      </c>
      <c r="B37" s="626">
        <f>B28+1</f>
        <v>5</v>
      </c>
      <c r="C37" s="627" t="str">
        <f>CONCATENATE(A37,"0",B37)</f>
        <v>F05</v>
      </c>
      <c r="D37" s="627" t="str">
        <f>VLOOKUP($C37,Presentation_Slips,7,FALSE)</f>
        <v>U13B</v>
      </c>
      <c r="E37" s="627" t="str">
        <f>VLOOKUP($C37,Presentation_Slips,5,FALSE)</f>
        <v>Shot</v>
      </c>
      <c r="F37" s="745"/>
      <c r="G37" s="745"/>
    </row>
    <row r="38" spans="1:7" ht="25" customHeight="1" x14ac:dyDescent="0.2">
      <c r="C38" s="629" t="s">
        <v>2692</v>
      </c>
      <c r="D38" s="629" t="s">
        <v>1872</v>
      </c>
      <c r="E38" s="629" t="s">
        <v>2693</v>
      </c>
      <c r="F38" s="629" t="s">
        <v>2694</v>
      </c>
      <c r="G38" s="629" t="s">
        <v>2695</v>
      </c>
    </row>
    <row r="39" spans="1:7" ht="25" customHeight="1" x14ac:dyDescent="0.2">
      <c r="C39" s="629">
        <v>1</v>
      </c>
      <c r="D39" s="629"/>
      <c r="E39" s="629"/>
      <c r="F39" s="629"/>
      <c r="G39" s="629"/>
    </row>
    <row r="40" spans="1:7" ht="25" customHeight="1" x14ac:dyDescent="0.2">
      <c r="C40" s="629">
        <v>2</v>
      </c>
      <c r="D40" s="629"/>
      <c r="E40" s="629"/>
      <c r="F40" s="629"/>
      <c r="G40" s="629"/>
    </row>
    <row r="41" spans="1:7" ht="25" customHeight="1" x14ac:dyDescent="0.2">
      <c r="C41" s="629">
        <v>3</v>
      </c>
      <c r="D41" s="629"/>
      <c r="E41" s="629"/>
      <c r="F41" s="629"/>
      <c r="G41" s="629"/>
    </row>
    <row r="42" spans="1:7" ht="25" hidden="1" customHeight="1" x14ac:dyDescent="0.2">
      <c r="C42" s="746" t="s">
        <v>2696</v>
      </c>
      <c r="D42" s="746"/>
      <c r="E42" s="746"/>
      <c r="F42" s="746"/>
      <c r="G42" s="746"/>
    </row>
    <row r="43" spans="1:7" ht="25" hidden="1" customHeight="1" x14ac:dyDescent="0.2">
      <c r="C43" s="629" t="s">
        <v>2692</v>
      </c>
      <c r="D43" s="629" t="s">
        <v>1872</v>
      </c>
      <c r="E43" s="629" t="s">
        <v>2693</v>
      </c>
      <c r="F43" s="629" t="s">
        <v>2694</v>
      </c>
      <c r="G43" s="629" t="s">
        <v>2695</v>
      </c>
    </row>
    <row r="44" spans="1:7" ht="25" hidden="1" customHeight="1" x14ac:dyDescent="0.2">
      <c r="C44" s="629">
        <v>1</v>
      </c>
      <c r="D44" s="629"/>
      <c r="E44" s="629"/>
      <c r="F44" s="629"/>
      <c r="G44" s="629"/>
    </row>
    <row r="46" spans="1:7" ht="25" customHeight="1" x14ac:dyDescent="0.25">
      <c r="A46" s="626" t="str">
        <f>A37</f>
        <v>F</v>
      </c>
      <c r="B46" s="626">
        <f>B37+1</f>
        <v>6</v>
      </c>
      <c r="C46" s="627" t="str">
        <f>CONCATENATE(A46,"0",B46)</f>
        <v>F06</v>
      </c>
      <c r="D46" s="627" t="str">
        <f>VLOOKUP($C46,Presentation_Slips,7,FALSE)</f>
        <v>U13G</v>
      </c>
      <c r="E46" s="627" t="str">
        <f>VLOOKUP($C46,Presentation_Slips,5,FALSE)</f>
        <v>High Jump</v>
      </c>
      <c r="F46" s="745"/>
      <c r="G46" s="745"/>
    </row>
    <row r="47" spans="1:7" ht="25" customHeight="1" x14ac:dyDescent="0.2">
      <c r="C47" s="629" t="s">
        <v>2692</v>
      </c>
      <c r="D47" s="629" t="s">
        <v>1872</v>
      </c>
      <c r="E47" s="629" t="s">
        <v>2693</v>
      </c>
      <c r="F47" s="629" t="s">
        <v>2694</v>
      </c>
      <c r="G47" s="629" t="s">
        <v>2695</v>
      </c>
    </row>
    <row r="48" spans="1:7" ht="25" customHeight="1" x14ac:dyDescent="0.2">
      <c r="C48" s="629">
        <v>1</v>
      </c>
      <c r="D48" s="629"/>
      <c r="E48" s="629"/>
      <c r="F48" s="629"/>
      <c r="G48" s="629"/>
    </row>
    <row r="49" spans="1:7" ht="25" customHeight="1" x14ac:dyDescent="0.2">
      <c r="C49" s="629">
        <v>2</v>
      </c>
      <c r="D49" s="629"/>
      <c r="E49" s="629"/>
      <c r="F49" s="629"/>
      <c r="G49" s="629"/>
    </row>
    <row r="50" spans="1:7" ht="25" customHeight="1" x14ac:dyDescent="0.2">
      <c r="C50" s="629">
        <v>3</v>
      </c>
      <c r="D50" s="629"/>
      <c r="E50" s="629"/>
      <c r="F50" s="629"/>
      <c r="G50" s="629"/>
    </row>
    <row r="51" spans="1:7" ht="25" hidden="1" customHeight="1" x14ac:dyDescent="0.2">
      <c r="C51" s="746" t="s">
        <v>2696</v>
      </c>
      <c r="D51" s="746"/>
      <c r="E51" s="746"/>
      <c r="F51" s="746"/>
      <c r="G51" s="746"/>
    </row>
    <row r="52" spans="1:7" ht="25" hidden="1" customHeight="1" x14ac:dyDescent="0.2">
      <c r="C52" s="629" t="s">
        <v>2692</v>
      </c>
      <c r="D52" s="629" t="s">
        <v>1872</v>
      </c>
      <c r="E52" s="629" t="s">
        <v>2693</v>
      </c>
      <c r="F52" s="629" t="s">
        <v>2694</v>
      </c>
      <c r="G52" s="629" t="s">
        <v>2695</v>
      </c>
    </row>
    <row r="53" spans="1:7" ht="25" hidden="1" customHeight="1" x14ac:dyDescent="0.2">
      <c r="C53" s="629">
        <v>1</v>
      </c>
      <c r="D53" s="629"/>
      <c r="E53" s="629"/>
      <c r="F53" s="629"/>
      <c r="G53" s="629"/>
    </row>
    <row r="55" spans="1:7" ht="25" customHeight="1" x14ac:dyDescent="0.25">
      <c r="A55" s="626" t="str">
        <f>A46</f>
        <v>F</v>
      </c>
      <c r="B55" s="626">
        <f>B46+1</f>
        <v>7</v>
      </c>
      <c r="C55" s="627" t="str">
        <f>CONCATENATE(A55,"0",B55)</f>
        <v>F07</v>
      </c>
      <c r="D55" s="627" t="str">
        <f>VLOOKUP($C55,Presentation_Slips,7,FALSE)</f>
        <v>U13B</v>
      </c>
      <c r="E55" s="627" t="str">
        <f>VLOOKUP($C55,Presentation_Slips,5,FALSE)</f>
        <v>High Jump</v>
      </c>
      <c r="F55" s="745"/>
      <c r="G55" s="745"/>
    </row>
    <row r="56" spans="1:7" ht="25" customHeight="1" x14ac:dyDescent="0.2">
      <c r="C56" s="629" t="s">
        <v>2692</v>
      </c>
      <c r="D56" s="629" t="s">
        <v>1872</v>
      </c>
      <c r="E56" s="629" t="s">
        <v>2693</v>
      </c>
      <c r="F56" s="629" t="s">
        <v>2694</v>
      </c>
      <c r="G56" s="629" t="s">
        <v>2695</v>
      </c>
    </row>
    <row r="57" spans="1:7" ht="25" customHeight="1" x14ac:dyDescent="0.2">
      <c r="C57" s="629">
        <v>1</v>
      </c>
      <c r="D57" s="629"/>
      <c r="E57" s="629"/>
      <c r="F57" s="629"/>
      <c r="G57" s="629"/>
    </row>
    <row r="58" spans="1:7" ht="25" customHeight="1" x14ac:dyDescent="0.2">
      <c r="C58" s="629">
        <v>2</v>
      </c>
      <c r="D58" s="629"/>
      <c r="E58" s="629"/>
      <c r="F58" s="629"/>
      <c r="G58" s="629"/>
    </row>
    <row r="59" spans="1:7" ht="25" customHeight="1" x14ac:dyDescent="0.2">
      <c r="C59" s="629">
        <v>3</v>
      </c>
      <c r="D59" s="629"/>
      <c r="E59" s="629"/>
      <c r="F59" s="629"/>
      <c r="G59" s="629"/>
    </row>
    <row r="60" spans="1:7" ht="25" hidden="1" customHeight="1" x14ac:dyDescent="0.2">
      <c r="C60" s="746" t="s">
        <v>2696</v>
      </c>
      <c r="D60" s="746"/>
      <c r="E60" s="746"/>
      <c r="F60" s="746"/>
      <c r="G60" s="746"/>
    </row>
    <row r="61" spans="1:7" ht="25" hidden="1" customHeight="1" x14ac:dyDescent="0.2">
      <c r="C61" s="629" t="s">
        <v>2692</v>
      </c>
      <c r="D61" s="629" t="s">
        <v>1872</v>
      </c>
      <c r="E61" s="629" t="s">
        <v>2693</v>
      </c>
      <c r="F61" s="629" t="s">
        <v>2694</v>
      </c>
      <c r="G61" s="629" t="s">
        <v>2695</v>
      </c>
    </row>
    <row r="62" spans="1:7" ht="25" hidden="1" customHeight="1" x14ac:dyDescent="0.2">
      <c r="C62" s="629">
        <v>1</v>
      </c>
      <c r="D62" s="629"/>
      <c r="E62" s="629"/>
      <c r="F62" s="629"/>
      <c r="G62" s="629"/>
    </row>
    <row r="64" spans="1:7" ht="25" customHeight="1" x14ac:dyDescent="0.25">
      <c r="A64" s="626" t="str">
        <f>A55</f>
        <v>F</v>
      </c>
      <c r="B64" s="626">
        <f>B55+1</f>
        <v>8</v>
      </c>
      <c r="C64" s="627" t="str">
        <f>CONCATENATE(A64,"0",B64)</f>
        <v>F08</v>
      </c>
      <c r="D64" s="627" t="str">
        <f>VLOOKUP($C64,Presentation_Slips,7,FALSE)</f>
        <v>U17W</v>
      </c>
      <c r="E64" s="627" t="str">
        <f>VLOOKUP($C64,Presentation_Slips,5,FALSE)</f>
        <v>Long Jump</v>
      </c>
      <c r="F64" s="745"/>
      <c r="G64" s="745"/>
    </row>
    <row r="65" spans="1:7" ht="25" customHeight="1" x14ac:dyDescent="0.2">
      <c r="C65" s="629" t="s">
        <v>2692</v>
      </c>
      <c r="D65" s="629" t="s">
        <v>1872</v>
      </c>
      <c r="E65" s="629" t="s">
        <v>2693</v>
      </c>
      <c r="F65" s="629" t="s">
        <v>2694</v>
      </c>
      <c r="G65" s="629" t="s">
        <v>2695</v>
      </c>
    </row>
    <row r="66" spans="1:7" ht="25" customHeight="1" x14ac:dyDescent="0.2">
      <c r="C66" s="629">
        <v>1</v>
      </c>
      <c r="D66" s="629"/>
      <c r="E66" s="629"/>
      <c r="F66" s="629"/>
      <c r="G66" s="629"/>
    </row>
    <row r="67" spans="1:7" ht="25" customHeight="1" x14ac:dyDescent="0.2">
      <c r="C67" s="629">
        <v>2</v>
      </c>
      <c r="D67" s="629"/>
      <c r="E67" s="629"/>
      <c r="F67" s="629"/>
      <c r="G67" s="629"/>
    </row>
    <row r="68" spans="1:7" ht="25" customHeight="1" x14ac:dyDescent="0.2">
      <c r="C68" s="629">
        <v>3</v>
      </c>
      <c r="D68" s="629"/>
      <c r="E68" s="629"/>
      <c r="F68" s="629"/>
      <c r="G68" s="629"/>
    </row>
    <row r="69" spans="1:7" ht="25" hidden="1" customHeight="1" x14ac:dyDescent="0.2">
      <c r="C69" s="746" t="s">
        <v>2696</v>
      </c>
      <c r="D69" s="746"/>
      <c r="E69" s="746"/>
      <c r="F69" s="746"/>
      <c r="G69" s="746"/>
    </row>
    <row r="70" spans="1:7" ht="25" hidden="1" customHeight="1" x14ac:dyDescent="0.2">
      <c r="C70" s="629" t="s">
        <v>2692</v>
      </c>
      <c r="D70" s="629" t="s">
        <v>1872</v>
      </c>
      <c r="E70" s="629" t="s">
        <v>2693</v>
      </c>
      <c r="F70" s="629" t="s">
        <v>2694</v>
      </c>
      <c r="G70" s="629" t="s">
        <v>2695</v>
      </c>
    </row>
    <row r="71" spans="1:7" ht="25" hidden="1" customHeight="1" x14ac:dyDescent="0.2">
      <c r="C71" s="629">
        <v>1</v>
      </c>
      <c r="D71" s="629"/>
      <c r="E71" s="629"/>
      <c r="F71" s="629"/>
      <c r="G71" s="629"/>
    </row>
    <row r="73" spans="1:7" ht="25" customHeight="1" x14ac:dyDescent="0.25">
      <c r="A73" s="626" t="str">
        <f>A64</f>
        <v>F</v>
      </c>
      <c r="B73" s="626">
        <f>B64+1</f>
        <v>9</v>
      </c>
      <c r="C73" s="627" t="str">
        <f>CONCATENATE(A73,"0",B73)</f>
        <v>F09</v>
      </c>
      <c r="D73" s="627" t="str">
        <f>VLOOKUP($C73,Presentation_Slips,7,FALSE)</f>
        <v>U20W</v>
      </c>
      <c r="E73" s="627" t="str">
        <f>VLOOKUP($C73,Presentation_Slips,5,FALSE)</f>
        <v>Long Jump</v>
      </c>
      <c r="F73" s="745"/>
      <c r="G73" s="745"/>
    </row>
    <row r="74" spans="1:7" ht="25" customHeight="1" x14ac:dyDescent="0.2">
      <c r="C74" s="629" t="s">
        <v>2692</v>
      </c>
      <c r="D74" s="629" t="s">
        <v>1872</v>
      </c>
      <c r="E74" s="629" t="s">
        <v>2693</v>
      </c>
      <c r="F74" s="629" t="s">
        <v>2694</v>
      </c>
      <c r="G74" s="629" t="s">
        <v>2695</v>
      </c>
    </row>
    <row r="75" spans="1:7" ht="25" customHeight="1" x14ac:dyDescent="0.2">
      <c r="C75" s="629">
        <v>1</v>
      </c>
      <c r="D75" s="629"/>
      <c r="E75" s="629"/>
      <c r="F75" s="629"/>
      <c r="G75" s="629"/>
    </row>
    <row r="76" spans="1:7" ht="25" customHeight="1" x14ac:dyDescent="0.2">
      <c r="C76" s="629">
        <v>2</v>
      </c>
      <c r="D76" s="629"/>
      <c r="E76" s="629"/>
      <c r="F76" s="629"/>
      <c r="G76" s="629"/>
    </row>
    <row r="77" spans="1:7" ht="25" customHeight="1" x14ac:dyDescent="0.2">
      <c r="C77" s="629">
        <v>3</v>
      </c>
      <c r="D77" s="629"/>
      <c r="E77" s="629"/>
      <c r="F77" s="629"/>
      <c r="G77" s="629"/>
    </row>
    <row r="78" spans="1:7" ht="25" customHeight="1" x14ac:dyDescent="0.2">
      <c r="C78" s="746" t="s">
        <v>2696</v>
      </c>
      <c r="D78" s="746"/>
      <c r="E78" s="746"/>
      <c r="F78" s="746"/>
      <c r="G78" s="746"/>
    </row>
    <row r="79" spans="1:7" ht="25" customHeight="1" x14ac:dyDescent="0.2">
      <c r="C79" s="629" t="s">
        <v>2692</v>
      </c>
      <c r="D79" s="629" t="s">
        <v>1872</v>
      </c>
      <c r="E79" s="629" t="s">
        <v>2693</v>
      </c>
      <c r="F79" s="629" t="s">
        <v>2694</v>
      </c>
      <c r="G79" s="629" t="s">
        <v>2695</v>
      </c>
    </row>
    <row r="80" spans="1:7" ht="25" customHeight="1" x14ac:dyDescent="0.2">
      <c r="C80" s="629">
        <v>1</v>
      </c>
      <c r="D80" s="629"/>
      <c r="E80" s="629"/>
      <c r="F80" s="629"/>
      <c r="G80" s="629"/>
    </row>
    <row r="82" spans="1:7" ht="25" customHeight="1" x14ac:dyDescent="0.25">
      <c r="A82" s="626" t="str">
        <f>A73</f>
        <v>F</v>
      </c>
      <c r="B82" s="626">
        <f>B73+1</f>
        <v>10</v>
      </c>
      <c r="C82" s="627" t="str">
        <f>CONCATENATE(A82,,B82)</f>
        <v>F10</v>
      </c>
      <c r="D82" s="627" t="str">
        <f>VLOOKUP($C82,Presentation_Slips,7,FALSE)</f>
        <v>U20M</v>
      </c>
      <c r="E82" s="627" t="str">
        <f>VLOOKUP($C82,Presentation_Slips,5,FALSE)</f>
        <v>High Jump</v>
      </c>
      <c r="F82" s="745"/>
      <c r="G82" s="745"/>
    </row>
    <row r="83" spans="1:7" ht="25" customHeight="1" x14ac:dyDescent="0.2">
      <c r="C83" s="629" t="s">
        <v>2692</v>
      </c>
      <c r="D83" s="629" t="s">
        <v>1872</v>
      </c>
      <c r="E83" s="629" t="s">
        <v>2693</v>
      </c>
      <c r="F83" s="629" t="s">
        <v>2694</v>
      </c>
      <c r="G83" s="629" t="s">
        <v>2695</v>
      </c>
    </row>
    <row r="84" spans="1:7" ht="25" customHeight="1" x14ac:dyDescent="0.2">
      <c r="C84" s="629">
        <v>1</v>
      </c>
      <c r="D84" s="629"/>
      <c r="E84" s="629"/>
      <c r="F84" s="629"/>
      <c r="G84" s="629"/>
    </row>
    <row r="85" spans="1:7" ht="25" customHeight="1" x14ac:dyDescent="0.2">
      <c r="C85" s="629">
        <v>2</v>
      </c>
      <c r="D85" s="629"/>
      <c r="E85" s="629"/>
      <c r="F85" s="629"/>
      <c r="G85" s="629"/>
    </row>
    <row r="86" spans="1:7" ht="25" customHeight="1" x14ac:dyDescent="0.2">
      <c r="C86" s="629">
        <v>3</v>
      </c>
      <c r="D86" s="629"/>
      <c r="E86" s="629"/>
      <c r="F86" s="629"/>
      <c r="G86" s="629"/>
    </row>
    <row r="87" spans="1:7" ht="25" customHeight="1" x14ac:dyDescent="0.2">
      <c r="C87" s="746" t="s">
        <v>2696</v>
      </c>
      <c r="D87" s="746"/>
      <c r="E87" s="746"/>
      <c r="F87" s="746"/>
      <c r="G87" s="746"/>
    </row>
    <row r="88" spans="1:7" ht="25" customHeight="1" x14ac:dyDescent="0.2">
      <c r="C88" s="629" t="s">
        <v>2692</v>
      </c>
      <c r="D88" s="629" t="s">
        <v>1872</v>
      </c>
      <c r="E88" s="629" t="s">
        <v>2693</v>
      </c>
      <c r="F88" s="629" t="s">
        <v>2694</v>
      </c>
      <c r="G88" s="629" t="s">
        <v>2695</v>
      </c>
    </row>
    <row r="89" spans="1:7" ht="25" customHeight="1" x14ac:dyDescent="0.2">
      <c r="C89" s="629">
        <v>1</v>
      </c>
      <c r="D89" s="629"/>
      <c r="E89" s="629"/>
      <c r="F89" s="629"/>
      <c r="G89" s="629"/>
    </row>
    <row r="91" spans="1:7" ht="25" customHeight="1" x14ac:dyDescent="0.25">
      <c r="A91" s="626" t="str">
        <f>A82</f>
        <v>F</v>
      </c>
      <c r="B91" s="626">
        <f>B82+1</f>
        <v>11</v>
      </c>
      <c r="C91" s="627" t="str">
        <f>CONCATENATE(A91,,B91)</f>
        <v>F11</v>
      </c>
      <c r="D91" s="627" t="str">
        <f>VLOOKUP($C91,Presentation_Slips,7,FALSE)</f>
        <v>U17M</v>
      </c>
      <c r="E91" s="627" t="str">
        <f>VLOOKUP($C91,Presentation_Slips,5,FALSE)</f>
        <v>High Jump</v>
      </c>
      <c r="F91" s="745"/>
      <c r="G91" s="745"/>
    </row>
    <row r="92" spans="1:7" ht="25" customHeight="1" x14ac:dyDescent="0.2">
      <c r="C92" s="629" t="s">
        <v>2692</v>
      </c>
      <c r="D92" s="629" t="s">
        <v>1872</v>
      </c>
      <c r="E92" s="629" t="s">
        <v>2693</v>
      </c>
      <c r="F92" s="629" t="s">
        <v>2694</v>
      </c>
      <c r="G92" s="629" t="s">
        <v>2695</v>
      </c>
    </row>
    <row r="93" spans="1:7" ht="25" customHeight="1" x14ac:dyDescent="0.2">
      <c r="C93" s="629">
        <v>1</v>
      </c>
      <c r="D93" s="629"/>
      <c r="E93" s="629"/>
      <c r="F93" s="629"/>
      <c r="G93" s="629"/>
    </row>
    <row r="94" spans="1:7" ht="25" customHeight="1" x14ac:dyDescent="0.2">
      <c r="C94" s="629">
        <v>2</v>
      </c>
      <c r="D94" s="629"/>
      <c r="E94" s="629"/>
      <c r="F94" s="629"/>
      <c r="G94" s="629"/>
    </row>
    <row r="95" spans="1:7" ht="25" customHeight="1" x14ac:dyDescent="0.2">
      <c r="C95" s="629">
        <v>3</v>
      </c>
      <c r="D95" s="629"/>
      <c r="E95" s="629"/>
      <c r="F95" s="629"/>
      <c r="G95" s="629"/>
    </row>
    <row r="96" spans="1:7" ht="25" hidden="1" customHeight="1" x14ac:dyDescent="0.2">
      <c r="C96" s="746" t="s">
        <v>2696</v>
      </c>
      <c r="D96" s="746"/>
      <c r="E96" s="746"/>
      <c r="F96" s="746"/>
      <c r="G96" s="746"/>
    </row>
    <row r="97" spans="1:7" ht="25" hidden="1" customHeight="1" x14ac:dyDescent="0.2">
      <c r="C97" s="629" t="s">
        <v>2692</v>
      </c>
      <c r="D97" s="629" t="s">
        <v>1872</v>
      </c>
      <c r="E97" s="629" t="s">
        <v>2693</v>
      </c>
      <c r="F97" s="629" t="s">
        <v>2694</v>
      </c>
      <c r="G97" s="629" t="s">
        <v>2695</v>
      </c>
    </row>
    <row r="98" spans="1:7" ht="25" hidden="1" customHeight="1" x14ac:dyDescent="0.2">
      <c r="C98" s="629">
        <v>1</v>
      </c>
      <c r="D98" s="629"/>
      <c r="E98" s="629"/>
      <c r="F98" s="629"/>
      <c r="G98" s="629"/>
    </row>
    <row r="100" spans="1:7" ht="25" customHeight="1" x14ac:dyDescent="0.25">
      <c r="A100" s="626" t="str">
        <f>A91</f>
        <v>F</v>
      </c>
      <c r="B100" s="626">
        <f>B91+1</f>
        <v>12</v>
      </c>
      <c r="C100" s="627" t="str">
        <f>CONCATENATE(A100,,B100)</f>
        <v>F12</v>
      </c>
      <c r="D100" s="627" t="str">
        <f>VLOOKUP($C100,Presentation_Slips,7,FALSE)</f>
        <v>U13G</v>
      </c>
      <c r="E100" s="627" t="str">
        <f>VLOOKUP($C100,Presentation_Slips,5,FALSE)</f>
        <v>Long Jump</v>
      </c>
      <c r="F100" s="745"/>
      <c r="G100" s="745"/>
    </row>
    <row r="101" spans="1:7" ht="25" customHeight="1" x14ac:dyDescent="0.2">
      <c r="C101" s="629" t="s">
        <v>2692</v>
      </c>
      <c r="D101" s="629" t="s">
        <v>1872</v>
      </c>
      <c r="E101" s="629" t="s">
        <v>2693</v>
      </c>
      <c r="F101" s="629" t="s">
        <v>2694</v>
      </c>
      <c r="G101" s="629" t="s">
        <v>2695</v>
      </c>
    </row>
    <row r="102" spans="1:7" ht="25" customHeight="1" x14ac:dyDescent="0.2">
      <c r="C102" s="629">
        <v>1</v>
      </c>
      <c r="D102" s="629"/>
      <c r="E102" s="629"/>
      <c r="F102" s="629"/>
      <c r="G102" s="629"/>
    </row>
    <row r="103" spans="1:7" ht="25" customHeight="1" x14ac:dyDescent="0.2">
      <c r="C103" s="629">
        <v>2</v>
      </c>
      <c r="D103" s="629"/>
      <c r="E103" s="629"/>
      <c r="F103" s="629"/>
      <c r="G103" s="629"/>
    </row>
    <row r="104" spans="1:7" ht="25" customHeight="1" x14ac:dyDescent="0.2">
      <c r="C104" s="629">
        <v>3</v>
      </c>
      <c r="D104" s="629"/>
      <c r="E104" s="629"/>
      <c r="F104" s="629"/>
      <c r="G104" s="629"/>
    </row>
    <row r="105" spans="1:7" ht="25" hidden="1" customHeight="1" x14ac:dyDescent="0.2">
      <c r="C105" s="746" t="s">
        <v>2696</v>
      </c>
      <c r="D105" s="746"/>
      <c r="E105" s="746"/>
      <c r="F105" s="746"/>
      <c r="G105" s="746"/>
    </row>
    <row r="106" spans="1:7" ht="25" hidden="1" customHeight="1" x14ac:dyDescent="0.2">
      <c r="C106" s="629" t="s">
        <v>2692</v>
      </c>
      <c r="D106" s="629" t="s">
        <v>1872</v>
      </c>
      <c r="E106" s="629" t="s">
        <v>2693</v>
      </c>
      <c r="F106" s="629" t="s">
        <v>2694</v>
      </c>
      <c r="G106" s="629" t="s">
        <v>2695</v>
      </c>
    </row>
    <row r="107" spans="1:7" ht="25" hidden="1" customHeight="1" x14ac:dyDescent="0.2">
      <c r="C107" s="629">
        <v>1</v>
      </c>
      <c r="D107" s="629"/>
      <c r="E107" s="629"/>
      <c r="F107" s="629"/>
      <c r="G107" s="629"/>
    </row>
    <row r="109" spans="1:7" ht="25" customHeight="1" x14ac:dyDescent="0.25">
      <c r="A109" s="626" t="str">
        <f>A100</f>
        <v>F</v>
      </c>
      <c r="B109" s="626">
        <f>B100+1</f>
        <v>13</v>
      </c>
      <c r="C109" s="627" t="str">
        <f>CONCATENATE(A109,,B109)</f>
        <v>F13</v>
      </c>
      <c r="D109" s="627" t="str">
        <f>VLOOKUP($C109,Presentation_Slips,7,FALSE)</f>
        <v>U20W</v>
      </c>
      <c r="E109" s="627" t="str">
        <f>VLOOKUP($C109,Presentation_Slips,5,FALSE)</f>
        <v>Shot</v>
      </c>
      <c r="F109" s="745"/>
      <c r="G109" s="745"/>
    </row>
    <row r="110" spans="1:7" ht="25" customHeight="1" x14ac:dyDescent="0.2">
      <c r="C110" s="629" t="s">
        <v>2692</v>
      </c>
      <c r="D110" s="629" t="s">
        <v>1872</v>
      </c>
      <c r="E110" s="629" t="s">
        <v>2693</v>
      </c>
      <c r="F110" s="629" t="s">
        <v>2694</v>
      </c>
      <c r="G110" s="629" t="s">
        <v>2695</v>
      </c>
    </row>
    <row r="111" spans="1:7" ht="25" customHeight="1" x14ac:dyDescent="0.2">
      <c r="C111" s="629">
        <v>1</v>
      </c>
      <c r="D111" s="629"/>
      <c r="E111" s="629"/>
      <c r="F111" s="629"/>
      <c r="G111" s="629"/>
    </row>
    <row r="112" spans="1:7" ht="25" customHeight="1" x14ac:dyDescent="0.2">
      <c r="C112" s="629">
        <v>2</v>
      </c>
      <c r="D112" s="629"/>
      <c r="E112" s="629"/>
      <c r="F112" s="629"/>
      <c r="G112" s="629"/>
    </row>
    <row r="113" spans="1:7" ht="25" customHeight="1" x14ac:dyDescent="0.2">
      <c r="C113" s="629">
        <v>3</v>
      </c>
      <c r="D113" s="629"/>
      <c r="E113" s="629"/>
      <c r="F113" s="629"/>
      <c r="G113" s="629"/>
    </row>
    <row r="114" spans="1:7" ht="25" customHeight="1" x14ac:dyDescent="0.2">
      <c r="C114" s="746" t="s">
        <v>2696</v>
      </c>
      <c r="D114" s="746"/>
      <c r="E114" s="746"/>
      <c r="F114" s="746"/>
      <c r="G114" s="746"/>
    </row>
    <row r="115" spans="1:7" ht="25" customHeight="1" x14ac:dyDescent="0.2">
      <c r="C115" s="629" t="s">
        <v>2692</v>
      </c>
      <c r="D115" s="629" t="s">
        <v>1872</v>
      </c>
      <c r="E115" s="629" t="s">
        <v>2693</v>
      </c>
      <c r="F115" s="629" t="s">
        <v>2694</v>
      </c>
      <c r="G115" s="629" t="s">
        <v>2695</v>
      </c>
    </row>
    <row r="116" spans="1:7" ht="25" customHeight="1" x14ac:dyDescent="0.2">
      <c r="C116" s="629">
        <v>1</v>
      </c>
      <c r="D116" s="629"/>
      <c r="E116" s="629"/>
      <c r="F116" s="629"/>
      <c r="G116" s="629"/>
    </row>
    <row r="118" spans="1:7" ht="25" customHeight="1" x14ac:dyDescent="0.25">
      <c r="A118" s="626" t="str">
        <f>A109</f>
        <v>F</v>
      </c>
      <c r="B118" s="626">
        <f>B109+1</f>
        <v>14</v>
      </c>
      <c r="C118" s="627" t="str">
        <f>CONCATENATE(A118,,B118)</f>
        <v>F14</v>
      </c>
      <c r="D118" s="627" t="str">
        <f>VLOOKUP($C118,Presentation_Slips,7,FALSE)</f>
        <v>U17W</v>
      </c>
      <c r="E118" s="627" t="str">
        <f>VLOOKUP($C118,Presentation_Slips,5,FALSE)</f>
        <v>Shot</v>
      </c>
      <c r="F118" s="745"/>
      <c r="G118" s="745"/>
    </row>
    <row r="119" spans="1:7" ht="25" customHeight="1" x14ac:dyDescent="0.2">
      <c r="C119" s="629" t="s">
        <v>2692</v>
      </c>
      <c r="D119" s="629" t="s">
        <v>1872</v>
      </c>
      <c r="E119" s="629" t="s">
        <v>2693</v>
      </c>
      <c r="F119" s="629" t="s">
        <v>2694</v>
      </c>
      <c r="G119" s="629" t="s">
        <v>2695</v>
      </c>
    </row>
    <row r="120" spans="1:7" ht="25" customHeight="1" x14ac:dyDescent="0.2">
      <c r="C120" s="629">
        <v>1</v>
      </c>
      <c r="D120" s="629"/>
      <c r="E120" s="629"/>
      <c r="F120" s="629"/>
      <c r="G120" s="629"/>
    </row>
    <row r="121" spans="1:7" ht="25" customHeight="1" x14ac:dyDescent="0.2">
      <c r="C121" s="629">
        <v>2</v>
      </c>
      <c r="D121" s="629"/>
      <c r="E121" s="629"/>
      <c r="F121" s="629"/>
      <c r="G121" s="629"/>
    </row>
    <row r="122" spans="1:7" ht="25" customHeight="1" x14ac:dyDescent="0.2">
      <c r="C122" s="629">
        <v>3</v>
      </c>
      <c r="D122" s="629"/>
      <c r="E122" s="629"/>
      <c r="F122" s="629"/>
      <c r="G122" s="629"/>
    </row>
    <row r="123" spans="1:7" ht="25" hidden="1" customHeight="1" x14ac:dyDescent="0.2">
      <c r="C123" s="746" t="s">
        <v>2696</v>
      </c>
      <c r="D123" s="746"/>
      <c r="E123" s="746"/>
      <c r="F123" s="746"/>
      <c r="G123" s="746"/>
    </row>
    <row r="124" spans="1:7" ht="25" hidden="1" customHeight="1" x14ac:dyDescent="0.2">
      <c r="C124" s="629" t="s">
        <v>2692</v>
      </c>
      <c r="D124" s="629" t="s">
        <v>1872</v>
      </c>
      <c r="E124" s="629" t="s">
        <v>2693</v>
      </c>
      <c r="F124" s="629" t="s">
        <v>2694</v>
      </c>
      <c r="G124" s="629" t="s">
        <v>2695</v>
      </c>
    </row>
    <row r="125" spans="1:7" ht="25" hidden="1" customHeight="1" x14ac:dyDescent="0.2">
      <c r="C125" s="629">
        <v>1</v>
      </c>
      <c r="D125" s="629"/>
      <c r="E125" s="629"/>
      <c r="F125" s="629"/>
      <c r="G125" s="629"/>
    </row>
    <row r="127" spans="1:7" ht="25" customHeight="1" x14ac:dyDescent="0.25">
      <c r="A127" s="626" t="str">
        <f>A118</f>
        <v>F</v>
      </c>
      <c r="B127" s="626">
        <f>B118+1</f>
        <v>15</v>
      </c>
      <c r="C127" s="627" t="str">
        <f>CONCATENATE(A127,,B127)</f>
        <v>F15</v>
      </c>
      <c r="D127" s="627" t="str">
        <f>VLOOKUP($C127,Presentation_Slips,7,FALSE)</f>
        <v>U13G</v>
      </c>
      <c r="E127" s="627" t="str">
        <f>VLOOKUP($C127,Presentation_Slips,5,FALSE)</f>
        <v>Shot</v>
      </c>
      <c r="F127" s="745"/>
      <c r="G127" s="745"/>
    </row>
    <row r="128" spans="1:7" ht="25" customHeight="1" x14ac:dyDescent="0.2">
      <c r="C128" s="629" t="s">
        <v>2692</v>
      </c>
      <c r="D128" s="629" t="s">
        <v>1872</v>
      </c>
      <c r="E128" s="629" t="s">
        <v>2693</v>
      </c>
      <c r="F128" s="629" t="s">
        <v>2694</v>
      </c>
      <c r="G128" s="629" t="s">
        <v>2695</v>
      </c>
    </row>
    <row r="129" spans="1:7" ht="25" customHeight="1" x14ac:dyDescent="0.2">
      <c r="C129" s="629">
        <v>1</v>
      </c>
      <c r="D129" s="629"/>
      <c r="E129" s="629"/>
      <c r="F129" s="629"/>
      <c r="G129" s="629"/>
    </row>
    <row r="130" spans="1:7" ht="25" customHeight="1" x14ac:dyDescent="0.2">
      <c r="C130" s="629">
        <v>2</v>
      </c>
      <c r="D130" s="629"/>
      <c r="E130" s="629"/>
      <c r="F130" s="629"/>
      <c r="G130" s="629"/>
    </row>
    <row r="131" spans="1:7" ht="25" customHeight="1" x14ac:dyDescent="0.2">
      <c r="C131" s="629">
        <v>3</v>
      </c>
      <c r="D131" s="629"/>
      <c r="E131" s="629"/>
      <c r="F131" s="629"/>
      <c r="G131" s="629"/>
    </row>
    <row r="132" spans="1:7" ht="25" hidden="1" customHeight="1" x14ac:dyDescent="0.2">
      <c r="C132" s="746" t="s">
        <v>2696</v>
      </c>
      <c r="D132" s="746"/>
      <c r="E132" s="746"/>
      <c r="F132" s="746"/>
      <c r="G132" s="746"/>
    </row>
    <row r="133" spans="1:7" ht="25" hidden="1" customHeight="1" x14ac:dyDescent="0.2">
      <c r="C133" s="629" t="s">
        <v>2692</v>
      </c>
      <c r="D133" s="629" t="s">
        <v>1872</v>
      </c>
      <c r="E133" s="629" t="s">
        <v>2693</v>
      </c>
      <c r="F133" s="629" t="s">
        <v>2694</v>
      </c>
      <c r="G133" s="629" t="s">
        <v>2695</v>
      </c>
    </row>
    <row r="134" spans="1:7" ht="25" hidden="1" customHeight="1" x14ac:dyDescent="0.2">
      <c r="C134" s="629">
        <v>1</v>
      </c>
      <c r="D134" s="629"/>
      <c r="E134" s="629"/>
      <c r="F134" s="629"/>
      <c r="G134" s="629"/>
    </row>
    <row r="136" spans="1:7" ht="25" customHeight="1" x14ac:dyDescent="0.25">
      <c r="A136" s="626" t="str">
        <f>A127</f>
        <v>F</v>
      </c>
      <c r="B136" s="626">
        <f>B127+1</f>
        <v>16</v>
      </c>
      <c r="C136" s="627" t="str">
        <f>CONCATENATE(A136,,B136)</f>
        <v>F16</v>
      </c>
      <c r="D136" s="627" t="str">
        <f>VLOOKUP($C136,Presentation_Slips,7,FALSE)</f>
        <v>U17M</v>
      </c>
      <c r="E136" s="627" t="str">
        <f>VLOOKUP($C136,Presentation_Slips,5,FALSE)</f>
        <v>Pole Vault</v>
      </c>
      <c r="F136" s="745"/>
      <c r="G136" s="745"/>
    </row>
    <row r="137" spans="1:7" ht="25" customHeight="1" x14ac:dyDescent="0.2">
      <c r="C137" s="629" t="s">
        <v>2692</v>
      </c>
      <c r="D137" s="629" t="s">
        <v>1872</v>
      </c>
      <c r="E137" s="629" t="s">
        <v>2693</v>
      </c>
      <c r="F137" s="629" t="s">
        <v>2694</v>
      </c>
      <c r="G137" s="629" t="s">
        <v>2695</v>
      </c>
    </row>
    <row r="138" spans="1:7" ht="25" customHeight="1" x14ac:dyDescent="0.2">
      <c r="C138" s="629">
        <v>1</v>
      </c>
      <c r="D138" s="629"/>
      <c r="E138" s="629"/>
      <c r="F138" s="629"/>
      <c r="G138" s="629"/>
    </row>
    <row r="139" spans="1:7" ht="25" customHeight="1" x14ac:dyDescent="0.2">
      <c r="C139" s="629">
        <v>2</v>
      </c>
      <c r="D139" s="629"/>
      <c r="E139" s="629"/>
      <c r="F139" s="629"/>
      <c r="G139" s="629"/>
    </row>
    <row r="140" spans="1:7" ht="25" customHeight="1" x14ac:dyDescent="0.2">
      <c r="C140" s="629">
        <v>3</v>
      </c>
      <c r="D140" s="629"/>
      <c r="E140" s="629"/>
      <c r="F140" s="629"/>
      <c r="G140" s="629"/>
    </row>
    <row r="141" spans="1:7" ht="25" hidden="1" customHeight="1" x14ac:dyDescent="0.2">
      <c r="C141" s="746" t="s">
        <v>2696</v>
      </c>
      <c r="D141" s="746"/>
      <c r="E141" s="746"/>
      <c r="F141" s="746"/>
      <c r="G141" s="746"/>
    </row>
    <row r="142" spans="1:7" ht="25" hidden="1" customHeight="1" x14ac:dyDescent="0.2">
      <c r="C142" s="629" t="s">
        <v>2692</v>
      </c>
      <c r="D142" s="629" t="s">
        <v>1872</v>
      </c>
      <c r="E142" s="629" t="s">
        <v>2693</v>
      </c>
      <c r="F142" s="629" t="s">
        <v>2694</v>
      </c>
      <c r="G142" s="629" t="s">
        <v>2695</v>
      </c>
    </row>
    <row r="143" spans="1:7" ht="25" hidden="1" customHeight="1" x14ac:dyDescent="0.2">
      <c r="C143" s="629">
        <v>1</v>
      </c>
      <c r="D143" s="629"/>
      <c r="E143" s="629"/>
      <c r="F143" s="629"/>
      <c r="G143" s="629"/>
    </row>
    <row r="145" spans="1:7" ht="25" customHeight="1" x14ac:dyDescent="0.25">
      <c r="A145" s="626" t="str">
        <f>A136</f>
        <v>F</v>
      </c>
      <c r="B145" s="626">
        <f>B136+1</f>
        <v>17</v>
      </c>
      <c r="C145" s="627" t="str">
        <f>CONCATENATE(A145,,B145)</f>
        <v>F17</v>
      </c>
      <c r="D145" s="627" t="str">
        <f>VLOOKUP($C145,Presentation_Slips,7,FALSE)</f>
        <v>U20M</v>
      </c>
      <c r="E145" s="627" t="str">
        <f>VLOOKUP($C145,Presentation_Slips,5,FALSE)</f>
        <v>Pole Vault</v>
      </c>
      <c r="F145" s="745"/>
      <c r="G145" s="745"/>
    </row>
    <row r="146" spans="1:7" ht="25" customHeight="1" x14ac:dyDescent="0.2">
      <c r="C146" s="629" t="s">
        <v>2692</v>
      </c>
      <c r="D146" s="629" t="s">
        <v>1872</v>
      </c>
      <c r="E146" s="629" t="s">
        <v>2693</v>
      </c>
      <c r="F146" s="629" t="s">
        <v>2694</v>
      </c>
      <c r="G146" s="629" t="s">
        <v>2695</v>
      </c>
    </row>
    <row r="147" spans="1:7" ht="25" customHeight="1" x14ac:dyDescent="0.2">
      <c r="C147" s="629">
        <v>1</v>
      </c>
      <c r="D147" s="629"/>
      <c r="E147" s="629"/>
      <c r="F147" s="629"/>
      <c r="G147" s="629"/>
    </row>
    <row r="148" spans="1:7" ht="25" customHeight="1" x14ac:dyDescent="0.2">
      <c r="C148" s="629">
        <v>2</v>
      </c>
      <c r="D148" s="629"/>
      <c r="E148" s="629"/>
      <c r="F148" s="629"/>
      <c r="G148" s="629"/>
    </row>
    <row r="149" spans="1:7" ht="25" customHeight="1" x14ac:dyDescent="0.2">
      <c r="C149" s="629">
        <v>3</v>
      </c>
      <c r="D149" s="629"/>
      <c r="E149" s="629"/>
      <c r="F149" s="629"/>
      <c r="G149" s="629"/>
    </row>
    <row r="150" spans="1:7" ht="25" customHeight="1" x14ac:dyDescent="0.2">
      <c r="C150" s="746" t="s">
        <v>2696</v>
      </c>
      <c r="D150" s="746"/>
      <c r="E150" s="746"/>
      <c r="F150" s="746"/>
      <c r="G150" s="746"/>
    </row>
    <row r="151" spans="1:7" ht="25" customHeight="1" x14ac:dyDescent="0.2">
      <c r="C151" s="629" t="s">
        <v>2692</v>
      </c>
      <c r="D151" s="629" t="s">
        <v>1872</v>
      </c>
      <c r="E151" s="629" t="s">
        <v>2693</v>
      </c>
      <c r="F151" s="629" t="s">
        <v>2694</v>
      </c>
      <c r="G151" s="629" t="s">
        <v>2695</v>
      </c>
    </row>
    <row r="152" spans="1:7" ht="25" customHeight="1" x14ac:dyDescent="0.2">
      <c r="C152" s="629">
        <v>1</v>
      </c>
      <c r="D152" s="629"/>
      <c r="E152" s="629"/>
      <c r="F152" s="629"/>
      <c r="G152" s="629"/>
    </row>
    <row r="154" spans="1:7" ht="25" customHeight="1" x14ac:dyDescent="0.25">
      <c r="A154" s="626" t="str">
        <f>A145</f>
        <v>F</v>
      </c>
      <c r="B154" s="626">
        <f>B145+1</f>
        <v>18</v>
      </c>
      <c r="C154" s="627" t="str">
        <f>CONCATENATE(A154,,B154)</f>
        <v>F18</v>
      </c>
      <c r="D154" s="627" t="str">
        <f>VLOOKUP($C154,Presentation_Slips,7,FALSE)</f>
        <v>U13B</v>
      </c>
      <c r="E154" s="627" t="str">
        <f>VLOOKUP($C154,Presentation_Slips,5,FALSE)</f>
        <v>Long Jump</v>
      </c>
      <c r="F154" s="745"/>
      <c r="G154" s="745"/>
    </row>
    <row r="155" spans="1:7" ht="25" customHeight="1" x14ac:dyDescent="0.2">
      <c r="C155" s="629" t="s">
        <v>2692</v>
      </c>
      <c r="D155" s="629" t="s">
        <v>1872</v>
      </c>
      <c r="E155" s="629" t="s">
        <v>2693</v>
      </c>
      <c r="F155" s="629" t="s">
        <v>2694</v>
      </c>
      <c r="G155" s="629" t="s">
        <v>2695</v>
      </c>
    </row>
    <row r="156" spans="1:7" ht="25" customHeight="1" x14ac:dyDescent="0.2">
      <c r="C156" s="629">
        <v>1</v>
      </c>
      <c r="D156" s="629"/>
      <c r="E156" s="629"/>
      <c r="F156" s="629"/>
      <c r="G156" s="629"/>
    </row>
    <row r="157" spans="1:7" ht="25" customHeight="1" x14ac:dyDescent="0.2">
      <c r="C157" s="629">
        <v>2</v>
      </c>
      <c r="D157" s="629"/>
      <c r="E157" s="629"/>
      <c r="F157" s="629"/>
      <c r="G157" s="629"/>
    </row>
    <row r="158" spans="1:7" ht="25" customHeight="1" x14ac:dyDescent="0.2">
      <c r="C158" s="629">
        <v>3</v>
      </c>
      <c r="D158" s="629"/>
      <c r="E158" s="629"/>
      <c r="F158" s="629"/>
      <c r="G158" s="629"/>
    </row>
    <row r="159" spans="1:7" ht="25" hidden="1" customHeight="1" x14ac:dyDescent="0.2">
      <c r="C159" s="746" t="s">
        <v>2696</v>
      </c>
      <c r="D159" s="746"/>
      <c r="E159" s="746"/>
      <c r="F159" s="746"/>
      <c r="G159" s="746"/>
    </row>
    <row r="160" spans="1:7" ht="25" hidden="1" customHeight="1" x14ac:dyDescent="0.2">
      <c r="C160" s="629" t="s">
        <v>2692</v>
      </c>
      <c r="D160" s="629" t="s">
        <v>1872</v>
      </c>
      <c r="E160" s="629" t="s">
        <v>2693</v>
      </c>
      <c r="F160" s="629" t="s">
        <v>2694</v>
      </c>
      <c r="G160" s="629" t="s">
        <v>2695</v>
      </c>
    </row>
    <row r="161" spans="1:7" ht="25" hidden="1" customHeight="1" x14ac:dyDescent="0.2">
      <c r="C161" s="629">
        <v>1</v>
      </c>
      <c r="D161" s="629"/>
      <c r="E161" s="629"/>
      <c r="F161" s="629"/>
      <c r="G161" s="629"/>
    </row>
    <row r="163" spans="1:7" ht="25" customHeight="1" x14ac:dyDescent="0.25">
      <c r="A163" s="626" t="str">
        <f>A154</f>
        <v>F</v>
      </c>
      <c r="B163" s="626">
        <f>B154+1</f>
        <v>19</v>
      </c>
      <c r="C163" s="627" t="str">
        <f>CONCATENATE(A163,,B163)</f>
        <v>F19</v>
      </c>
      <c r="D163" s="627" t="str">
        <f>VLOOKUP($C163,Presentation_Slips,7,FALSE)</f>
        <v>U20W</v>
      </c>
      <c r="E163" s="627" t="str">
        <f>VLOOKUP($C163,Presentation_Slips,5,FALSE)</f>
        <v>Triple Jump</v>
      </c>
      <c r="F163" s="745"/>
      <c r="G163" s="745"/>
    </row>
    <row r="164" spans="1:7" ht="25" customHeight="1" x14ac:dyDescent="0.2">
      <c r="C164" s="629" t="s">
        <v>2692</v>
      </c>
      <c r="D164" s="629" t="s">
        <v>1872</v>
      </c>
      <c r="E164" s="629" t="s">
        <v>2693</v>
      </c>
      <c r="F164" s="629" t="s">
        <v>2694</v>
      </c>
      <c r="G164" s="629" t="s">
        <v>2695</v>
      </c>
    </row>
    <row r="165" spans="1:7" ht="25" customHeight="1" x14ac:dyDescent="0.2">
      <c r="C165" s="629">
        <v>1</v>
      </c>
      <c r="D165" s="629"/>
      <c r="E165" s="629"/>
      <c r="F165" s="629"/>
      <c r="G165" s="629"/>
    </row>
    <row r="166" spans="1:7" ht="25" customHeight="1" x14ac:dyDescent="0.2">
      <c r="C166" s="629">
        <v>2</v>
      </c>
      <c r="D166" s="629"/>
      <c r="E166" s="629"/>
      <c r="F166" s="629"/>
      <c r="G166" s="629"/>
    </row>
    <row r="167" spans="1:7" ht="25" customHeight="1" x14ac:dyDescent="0.2">
      <c r="C167" s="629">
        <v>3</v>
      </c>
      <c r="D167" s="629"/>
      <c r="E167" s="629"/>
      <c r="F167" s="629"/>
      <c r="G167" s="629"/>
    </row>
    <row r="168" spans="1:7" ht="25" customHeight="1" x14ac:dyDescent="0.2">
      <c r="C168" s="746" t="s">
        <v>2696</v>
      </c>
      <c r="D168" s="746"/>
      <c r="E168" s="746"/>
      <c r="F168" s="746"/>
      <c r="G168" s="746"/>
    </row>
    <row r="169" spans="1:7" ht="25" customHeight="1" x14ac:dyDescent="0.2">
      <c r="C169" s="629" t="s">
        <v>2692</v>
      </c>
      <c r="D169" s="629" t="s">
        <v>1872</v>
      </c>
      <c r="E169" s="629" t="s">
        <v>2693</v>
      </c>
      <c r="F169" s="629" t="s">
        <v>2694</v>
      </c>
      <c r="G169" s="629" t="s">
        <v>2695</v>
      </c>
    </row>
    <row r="170" spans="1:7" ht="25" customHeight="1" x14ac:dyDescent="0.2">
      <c r="C170" s="629">
        <v>1</v>
      </c>
      <c r="D170" s="629"/>
      <c r="E170" s="629"/>
      <c r="F170" s="629"/>
      <c r="G170" s="629"/>
    </row>
    <row r="172" spans="1:7" ht="25" customHeight="1" x14ac:dyDescent="0.25">
      <c r="A172" s="626" t="str">
        <f>A163</f>
        <v>F</v>
      </c>
      <c r="B172" s="626">
        <f>B163+1</f>
        <v>20</v>
      </c>
      <c r="C172" s="627" t="str">
        <f>CONCATENATE(A172,,B172)</f>
        <v>F20</v>
      </c>
      <c r="D172" s="627" t="str">
        <f>VLOOKUP($C172,Presentation_Slips,7,FALSE)</f>
        <v>U17W</v>
      </c>
      <c r="E172" s="627" t="str">
        <f>VLOOKUP($C172,Presentation_Slips,5,FALSE)</f>
        <v>Triple Jump</v>
      </c>
      <c r="F172" s="745"/>
      <c r="G172" s="745"/>
    </row>
    <row r="173" spans="1:7" ht="25" customHeight="1" x14ac:dyDescent="0.2">
      <c r="C173" s="629" t="s">
        <v>2692</v>
      </c>
      <c r="D173" s="629" t="s">
        <v>1872</v>
      </c>
      <c r="E173" s="629" t="s">
        <v>2693</v>
      </c>
      <c r="F173" s="629" t="s">
        <v>2694</v>
      </c>
      <c r="G173" s="629" t="s">
        <v>2695</v>
      </c>
    </row>
    <row r="174" spans="1:7" ht="25" customHeight="1" x14ac:dyDescent="0.2">
      <c r="C174" s="629">
        <v>1</v>
      </c>
      <c r="D174" s="629"/>
      <c r="E174" s="629"/>
      <c r="F174" s="629"/>
      <c r="G174" s="629"/>
    </row>
    <row r="175" spans="1:7" ht="25" customHeight="1" x14ac:dyDescent="0.2">
      <c r="C175" s="629">
        <v>2</v>
      </c>
      <c r="D175" s="629"/>
      <c r="E175" s="629"/>
      <c r="F175" s="629"/>
      <c r="G175" s="629"/>
    </row>
    <row r="176" spans="1:7" ht="25" customHeight="1" x14ac:dyDescent="0.2">
      <c r="C176" s="629">
        <v>3</v>
      </c>
      <c r="D176" s="629"/>
      <c r="E176" s="629"/>
      <c r="F176" s="629"/>
      <c r="G176" s="629"/>
    </row>
    <row r="177" spans="1:7" ht="25" hidden="1" customHeight="1" x14ac:dyDescent="0.2">
      <c r="C177" s="746" t="s">
        <v>2696</v>
      </c>
      <c r="D177" s="746"/>
      <c r="E177" s="746"/>
      <c r="F177" s="746"/>
      <c r="G177" s="746"/>
    </row>
    <row r="178" spans="1:7" ht="25" hidden="1" customHeight="1" x14ac:dyDescent="0.2">
      <c r="C178" s="629" t="s">
        <v>2692</v>
      </c>
      <c r="D178" s="629" t="s">
        <v>1872</v>
      </c>
      <c r="E178" s="629" t="s">
        <v>2693</v>
      </c>
      <c r="F178" s="629" t="s">
        <v>2694</v>
      </c>
      <c r="G178" s="629" t="s">
        <v>2695</v>
      </c>
    </row>
    <row r="179" spans="1:7" ht="25" hidden="1" customHeight="1" x14ac:dyDescent="0.2">
      <c r="C179" s="629">
        <v>1</v>
      </c>
      <c r="D179" s="629"/>
      <c r="E179" s="629"/>
      <c r="F179" s="629"/>
      <c r="G179" s="629"/>
    </row>
    <row r="181" spans="1:7" ht="25" customHeight="1" x14ac:dyDescent="0.25">
      <c r="A181" s="626" t="str">
        <f>A172</f>
        <v>F</v>
      </c>
      <c r="B181" s="626">
        <f>B172+1</f>
        <v>21</v>
      </c>
      <c r="C181" s="627" t="str">
        <f>CONCATENATE(A181,,B181)</f>
        <v>F21</v>
      </c>
      <c r="D181" s="627" t="str">
        <f>VLOOKUP($C181,Presentation_Slips,7,FALSE)</f>
        <v>U20M</v>
      </c>
      <c r="E181" s="627" t="str">
        <f>VLOOKUP($C181,Presentation_Slips,5,FALSE)</f>
        <v>Triple Jump</v>
      </c>
      <c r="F181" s="745"/>
      <c r="G181" s="745"/>
    </row>
    <row r="182" spans="1:7" ht="25" customHeight="1" x14ac:dyDescent="0.2">
      <c r="C182" s="629" t="s">
        <v>2692</v>
      </c>
      <c r="D182" s="629" t="s">
        <v>1872</v>
      </c>
      <c r="E182" s="629" t="s">
        <v>2693</v>
      </c>
      <c r="F182" s="629" t="s">
        <v>2694</v>
      </c>
      <c r="G182" s="629" t="s">
        <v>2695</v>
      </c>
    </row>
    <row r="183" spans="1:7" ht="25" customHeight="1" x14ac:dyDescent="0.2">
      <c r="C183" s="629">
        <v>1</v>
      </c>
      <c r="D183" s="629"/>
      <c r="E183" s="629"/>
      <c r="F183" s="629"/>
      <c r="G183" s="629"/>
    </row>
    <row r="184" spans="1:7" ht="25" customHeight="1" x14ac:dyDescent="0.2">
      <c r="C184" s="629">
        <v>2</v>
      </c>
      <c r="D184" s="629"/>
      <c r="E184" s="629"/>
      <c r="F184" s="629"/>
      <c r="G184" s="629"/>
    </row>
    <row r="185" spans="1:7" ht="25" customHeight="1" x14ac:dyDescent="0.2">
      <c r="C185" s="629">
        <v>3</v>
      </c>
      <c r="D185" s="629"/>
      <c r="E185" s="629"/>
      <c r="F185" s="629"/>
      <c r="G185" s="629"/>
    </row>
    <row r="186" spans="1:7" ht="25" customHeight="1" x14ac:dyDescent="0.2">
      <c r="C186" s="746" t="s">
        <v>2696</v>
      </c>
      <c r="D186" s="746"/>
      <c r="E186" s="746"/>
      <c r="F186" s="746"/>
      <c r="G186" s="746"/>
    </row>
    <row r="187" spans="1:7" ht="25" customHeight="1" x14ac:dyDescent="0.2">
      <c r="C187" s="629" t="s">
        <v>2692</v>
      </c>
      <c r="D187" s="629" t="s">
        <v>1872</v>
      </c>
      <c r="E187" s="629" t="s">
        <v>2693</v>
      </c>
      <c r="F187" s="629" t="s">
        <v>2694</v>
      </c>
      <c r="G187" s="629" t="s">
        <v>2695</v>
      </c>
    </row>
    <row r="188" spans="1:7" ht="25" customHeight="1" x14ac:dyDescent="0.2">
      <c r="C188" s="629">
        <v>1</v>
      </c>
      <c r="D188" s="629"/>
      <c r="E188" s="629"/>
      <c r="F188" s="629"/>
      <c r="G188" s="629"/>
    </row>
    <row r="190" spans="1:7" ht="25" customHeight="1" x14ac:dyDescent="0.25">
      <c r="A190" s="626" t="str">
        <f>A181</f>
        <v>F</v>
      </c>
      <c r="B190" s="626">
        <f>B181+1</f>
        <v>22</v>
      </c>
      <c r="C190" s="627" t="str">
        <f>CONCATENATE(A190,,B190)</f>
        <v>F22</v>
      </c>
      <c r="D190" s="627" t="str">
        <f>VLOOKUP($C190,Presentation_Slips,7,FALSE)</f>
        <v>U17W</v>
      </c>
      <c r="E190" s="627" t="str">
        <f>VLOOKUP($C190,Presentation_Slips,5,FALSE)</f>
        <v>Pole Vault</v>
      </c>
      <c r="F190" s="745"/>
      <c r="G190" s="745"/>
    </row>
    <row r="191" spans="1:7" ht="25" customHeight="1" x14ac:dyDescent="0.2">
      <c r="C191" s="629" t="s">
        <v>2692</v>
      </c>
      <c r="D191" s="629" t="s">
        <v>1872</v>
      </c>
      <c r="E191" s="629" t="s">
        <v>2693</v>
      </c>
      <c r="F191" s="629" t="s">
        <v>2694</v>
      </c>
      <c r="G191" s="629" t="s">
        <v>2695</v>
      </c>
    </row>
    <row r="192" spans="1:7" ht="25" customHeight="1" x14ac:dyDescent="0.2">
      <c r="C192" s="629">
        <v>1</v>
      </c>
      <c r="D192" s="629"/>
      <c r="E192" s="629"/>
      <c r="F192" s="629"/>
      <c r="G192" s="629"/>
    </row>
    <row r="193" spans="1:7" ht="25" customHeight="1" x14ac:dyDescent="0.2">
      <c r="C193" s="629">
        <v>2</v>
      </c>
      <c r="D193" s="629"/>
      <c r="E193" s="629"/>
      <c r="F193" s="629"/>
      <c r="G193" s="629"/>
    </row>
    <row r="194" spans="1:7" ht="25" customHeight="1" x14ac:dyDescent="0.2">
      <c r="C194" s="629">
        <v>3</v>
      </c>
      <c r="D194" s="629"/>
      <c r="E194" s="629"/>
      <c r="F194" s="629"/>
      <c r="G194" s="629"/>
    </row>
    <row r="195" spans="1:7" ht="25" hidden="1" customHeight="1" x14ac:dyDescent="0.2">
      <c r="C195" s="746" t="s">
        <v>2696</v>
      </c>
      <c r="D195" s="746"/>
      <c r="E195" s="746"/>
      <c r="F195" s="746"/>
      <c r="G195" s="746"/>
    </row>
    <row r="196" spans="1:7" ht="25" hidden="1" customHeight="1" x14ac:dyDescent="0.2">
      <c r="C196" s="629" t="s">
        <v>2692</v>
      </c>
      <c r="D196" s="629" t="s">
        <v>1872</v>
      </c>
      <c r="E196" s="629" t="s">
        <v>2693</v>
      </c>
      <c r="F196" s="629" t="s">
        <v>2694</v>
      </c>
      <c r="G196" s="629" t="s">
        <v>2695</v>
      </c>
    </row>
    <row r="197" spans="1:7" ht="25" hidden="1" customHeight="1" x14ac:dyDescent="0.2">
      <c r="C197" s="629">
        <v>1</v>
      </c>
      <c r="D197" s="629"/>
      <c r="E197" s="629"/>
      <c r="F197" s="629"/>
      <c r="G197" s="629"/>
    </row>
    <row r="199" spans="1:7" ht="25" customHeight="1" x14ac:dyDescent="0.25">
      <c r="A199" s="626" t="str">
        <f>A190</f>
        <v>F</v>
      </c>
      <c r="B199" s="626">
        <f>B190+1</f>
        <v>23</v>
      </c>
      <c r="C199" s="627" t="str">
        <f>CONCATENATE(A199,,B199)</f>
        <v>F23</v>
      </c>
      <c r="D199" s="627" t="str">
        <f>VLOOKUP($C199,Presentation_Slips,7,FALSE)</f>
        <v>U20W</v>
      </c>
      <c r="E199" s="627" t="str">
        <f>VLOOKUP($C199,Presentation_Slips,5,FALSE)</f>
        <v>Pole Vault</v>
      </c>
      <c r="F199" s="745"/>
      <c r="G199" s="745"/>
    </row>
    <row r="200" spans="1:7" ht="25" customHeight="1" x14ac:dyDescent="0.2">
      <c r="C200" s="629" t="s">
        <v>2692</v>
      </c>
      <c r="D200" s="629" t="s">
        <v>1872</v>
      </c>
      <c r="E200" s="629" t="s">
        <v>2693</v>
      </c>
      <c r="F200" s="629" t="s">
        <v>2694</v>
      </c>
      <c r="G200" s="629" t="s">
        <v>2695</v>
      </c>
    </row>
    <row r="201" spans="1:7" ht="25" customHeight="1" x14ac:dyDescent="0.2">
      <c r="C201" s="629">
        <v>1</v>
      </c>
      <c r="D201" s="629"/>
      <c r="E201" s="629"/>
      <c r="F201" s="629"/>
      <c r="G201" s="629"/>
    </row>
    <row r="202" spans="1:7" ht="25" customHeight="1" x14ac:dyDescent="0.2">
      <c r="C202" s="629">
        <v>2</v>
      </c>
      <c r="D202" s="629"/>
      <c r="E202" s="629"/>
      <c r="F202" s="629"/>
      <c r="G202" s="629"/>
    </row>
    <row r="203" spans="1:7" ht="25" customHeight="1" x14ac:dyDescent="0.2">
      <c r="C203" s="629">
        <v>3</v>
      </c>
      <c r="D203" s="629"/>
      <c r="E203" s="629"/>
      <c r="F203" s="629"/>
      <c r="G203" s="629"/>
    </row>
    <row r="204" spans="1:7" ht="25" customHeight="1" x14ac:dyDescent="0.2">
      <c r="C204" s="746" t="s">
        <v>2696</v>
      </c>
      <c r="D204" s="746"/>
      <c r="E204" s="746"/>
      <c r="F204" s="746"/>
      <c r="G204" s="746"/>
    </row>
    <row r="205" spans="1:7" ht="25" customHeight="1" x14ac:dyDescent="0.2">
      <c r="C205" s="629" t="s">
        <v>2692</v>
      </c>
      <c r="D205" s="629" t="s">
        <v>1872</v>
      </c>
      <c r="E205" s="629" t="s">
        <v>2693</v>
      </c>
      <c r="F205" s="629" t="s">
        <v>2694</v>
      </c>
      <c r="G205" s="629" t="s">
        <v>2695</v>
      </c>
    </row>
    <row r="206" spans="1:7" ht="25" customHeight="1" x14ac:dyDescent="0.2">
      <c r="C206" s="629">
        <v>1</v>
      </c>
      <c r="D206" s="629"/>
      <c r="E206" s="629"/>
      <c r="F206" s="629"/>
      <c r="G206" s="629"/>
    </row>
    <row r="208" spans="1:7" ht="25" customHeight="1" x14ac:dyDescent="0.25">
      <c r="A208" s="626" t="str">
        <f>A199</f>
        <v>F</v>
      </c>
      <c r="B208" s="626">
        <f>B199+1</f>
        <v>24</v>
      </c>
      <c r="C208" s="627" t="str">
        <f>CONCATENATE(A208,,B208)</f>
        <v>F24</v>
      </c>
      <c r="D208" s="627" t="str">
        <f>VLOOKUP($C208,Presentation_Slips,7,FALSE)</f>
        <v>U20M</v>
      </c>
      <c r="E208" s="627" t="str">
        <f>VLOOKUP($C208,Presentation_Slips,5,FALSE)</f>
        <v>Shot</v>
      </c>
      <c r="F208" s="745"/>
      <c r="G208" s="745"/>
    </row>
    <row r="209" spans="1:7" ht="25" customHeight="1" x14ac:dyDescent="0.2">
      <c r="C209" s="629" t="s">
        <v>2692</v>
      </c>
      <c r="D209" s="629" t="s">
        <v>1872</v>
      </c>
      <c r="E209" s="629" t="s">
        <v>2693</v>
      </c>
      <c r="F209" s="629" t="s">
        <v>2694</v>
      </c>
      <c r="G209" s="629" t="s">
        <v>2695</v>
      </c>
    </row>
    <row r="210" spans="1:7" ht="25" customHeight="1" x14ac:dyDescent="0.2">
      <c r="C210" s="629">
        <v>1</v>
      </c>
      <c r="D210" s="629"/>
      <c r="E210" s="629"/>
      <c r="F210" s="629"/>
      <c r="G210" s="629"/>
    </row>
    <row r="211" spans="1:7" ht="25" customHeight="1" x14ac:dyDescent="0.2">
      <c r="C211" s="629">
        <v>2</v>
      </c>
      <c r="D211" s="629"/>
      <c r="E211" s="629"/>
      <c r="F211" s="629"/>
      <c r="G211" s="629"/>
    </row>
    <row r="212" spans="1:7" ht="25" customHeight="1" x14ac:dyDescent="0.2">
      <c r="C212" s="629">
        <v>3</v>
      </c>
      <c r="D212" s="629"/>
      <c r="E212" s="629"/>
      <c r="F212" s="629"/>
      <c r="G212" s="629"/>
    </row>
    <row r="213" spans="1:7" ht="25" customHeight="1" x14ac:dyDescent="0.2">
      <c r="C213" s="746" t="s">
        <v>2696</v>
      </c>
      <c r="D213" s="746"/>
      <c r="E213" s="746"/>
      <c r="F213" s="746"/>
      <c r="G213" s="746"/>
    </row>
    <row r="214" spans="1:7" ht="25" customHeight="1" x14ac:dyDescent="0.2">
      <c r="C214" s="629" t="s">
        <v>2692</v>
      </c>
      <c r="D214" s="629" t="s">
        <v>1872</v>
      </c>
      <c r="E214" s="629" t="s">
        <v>2693</v>
      </c>
      <c r="F214" s="629" t="s">
        <v>2694</v>
      </c>
      <c r="G214" s="629" t="s">
        <v>2695</v>
      </c>
    </row>
    <row r="215" spans="1:7" ht="25" customHeight="1" x14ac:dyDescent="0.2">
      <c r="C215" s="629">
        <v>1</v>
      </c>
      <c r="D215" s="629"/>
      <c r="E215" s="629"/>
      <c r="F215" s="629"/>
      <c r="G215" s="629"/>
    </row>
    <row r="217" spans="1:7" ht="25" customHeight="1" x14ac:dyDescent="0.25">
      <c r="A217" s="626" t="str">
        <f>A208</f>
        <v>F</v>
      </c>
      <c r="B217" s="626">
        <f>B208+1</f>
        <v>25</v>
      </c>
      <c r="C217" s="627" t="str">
        <f>CONCATENATE(A217,,B217)</f>
        <v>F25</v>
      </c>
      <c r="D217" s="627" t="str">
        <f>VLOOKUP($C217,Presentation_Slips,7,FALSE)</f>
        <v>U17M</v>
      </c>
      <c r="E217" s="627" t="str">
        <f>VLOOKUP($C217,Presentation_Slips,5,FALSE)</f>
        <v>Shot</v>
      </c>
      <c r="F217" s="745"/>
      <c r="G217" s="745"/>
    </row>
    <row r="218" spans="1:7" ht="25" customHeight="1" x14ac:dyDescent="0.2">
      <c r="C218" s="629" t="s">
        <v>2692</v>
      </c>
      <c r="D218" s="629" t="s">
        <v>1872</v>
      </c>
      <c r="E218" s="629" t="s">
        <v>2693</v>
      </c>
      <c r="F218" s="629" t="s">
        <v>2694</v>
      </c>
      <c r="G218" s="629" t="s">
        <v>2695</v>
      </c>
    </row>
    <row r="219" spans="1:7" ht="25" customHeight="1" x14ac:dyDescent="0.2">
      <c r="C219" s="629">
        <v>1</v>
      </c>
      <c r="D219" s="629"/>
      <c r="E219" s="629"/>
      <c r="F219" s="629"/>
      <c r="G219" s="629"/>
    </row>
    <row r="220" spans="1:7" ht="25" customHeight="1" x14ac:dyDescent="0.2">
      <c r="C220" s="629">
        <v>2</v>
      </c>
      <c r="D220" s="629"/>
      <c r="E220" s="629"/>
      <c r="F220" s="629"/>
      <c r="G220" s="629"/>
    </row>
    <row r="221" spans="1:7" ht="25" customHeight="1" x14ac:dyDescent="0.2">
      <c r="C221" s="629">
        <v>3</v>
      </c>
      <c r="D221" s="629"/>
      <c r="E221" s="629"/>
      <c r="F221" s="629"/>
      <c r="G221" s="629"/>
    </row>
    <row r="222" spans="1:7" ht="25" hidden="1" customHeight="1" x14ac:dyDescent="0.2">
      <c r="C222" s="746" t="s">
        <v>2696</v>
      </c>
      <c r="D222" s="746"/>
      <c r="E222" s="746"/>
      <c r="F222" s="746"/>
      <c r="G222" s="746"/>
    </row>
    <row r="223" spans="1:7" ht="25" hidden="1" customHeight="1" x14ac:dyDescent="0.2">
      <c r="C223" s="629" t="s">
        <v>2692</v>
      </c>
      <c r="D223" s="629" t="s">
        <v>1872</v>
      </c>
      <c r="E223" s="629" t="s">
        <v>2693</v>
      </c>
      <c r="F223" s="629" t="s">
        <v>2694</v>
      </c>
      <c r="G223" s="629" t="s">
        <v>2695</v>
      </c>
    </row>
    <row r="224" spans="1:7" ht="25" hidden="1" customHeight="1" x14ac:dyDescent="0.2">
      <c r="C224" s="629">
        <v>1</v>
      </c>
      <c r="D224" s="629"/>
      <c r="E224" s="629"/>
      <c r="F224" s="629"/>
      <c r="G224" s="629"/>
    </row>
  </sheetData>
  <mergeCells count="50">
    <mergeCell ref="C24:G24"/>
    <mergeCell ref="F1:G1"/>
    <mergeCell ref="C6:G6"/>
    <mergeCell ref="F10:G10"/>
    <mergeCell ref="C15:G15"/>
    <mergeCell ref="F19:G19"/>
    <mergeCell ref="C78:G78"/>
    <mergeCell ref="F28:G28"/>
    <mergeCell ref="C33:G33"/>
    <mergeCell ref="F37:G37"/>
    <mergeCell ref="C42:G42"/>
    <mergeCell ref="F46:G46"/>
    <mergeCell ref="C51:G51"/>
    <mergeCell ref="F55:G55"/>
    <mergeCell ref="C60:G60"/>
    <mergeCell ref="F64:G64"/>
    <mergeCell ref="C69:G69"/>
    <mergeCell ref="F73:G73"/>
    <mergeCell ref="C132:G132"/>
    <mergeCell ref="F82:G82"/>
    <mergeCell ref="C87:G87"/>
    <mergeCell ref="F91:G91"/>
    <mergeCell ref="C96:G96"/>
    <mergeCell ref="F100:G100"/>
    <mergeCell ref="C105:G105"/>
    <mergeCell ref="F109:G109"/>
    <mergeCell ref="C114:G114"/>
    <mergeCell ref="F118:G118"/>
    <mergeCell ref="C123:G123"/>
    <mergeCell ref="F127:G127"/>
    <mergeCell ref="F163:G163"/>
    <mergeCell ref="C168:G168"/>
    <mergeCell ref="F172:G172"/>
    <mergeCell ref="C177:G177"/>
    <mergeCell ref="F136:G136"/>
    <mergeCell ref="C141:G141"/>
    <mergeCell ref="F145:G145"/>
    <mergeCell ref="C150:G150"/>
    <mergeCell ref="F154:G154"/>
    <mergeCell ref="C159:G159"/>
    <mergeCell ref="F208:G208"/>
    <mergeCell ref="C213:G213"/>
    <mergeCell ref="F217:G217"/>
    <mergeCell ref="C222:G222"/>
    <mergeCell ref="F181:G181"/>
    <mergeCell ref="C186:G186"/>
    <mergeCell ref="F190:G190"/>
    <mergeCell ref="C195:G195"/>
    <mergeCell ref="F199:G199"/>
    <mergeCell ref="C204:G204"/>
  </mergeCells>
  <printOptions horizontalCentered="1"/>
  <pageMargins left="0.70866141732283472" right="0.70866141732283472" top="1.6929133858267718" bottom="0.74803149606299213" header="0.31496062992125984" footer="0.31496062992125984"/>
  <pageSetup paperSize="9" fitToHeight="0" orientation="landscape" r:id="rId1"/>
  <headerFooter>
    <oddHeader>&amp;C&amp;20Welsh Athletics Athletau cymru&amp;10
&amp;"Fierce Vector,Bold"&amp;20Senior &amp;&amp; u15 Track &amp;&amp; Field iNDOOR Championships
Field Event Presentation Slips&amp;"Calibri,Regular"&amp;10
&amp;R&amp;G</oddHeader>
  </headerFooter>
  <rowBreaks count="24" manualBreakCount="24">
    <brk id="9" min="2" max="6" man="1"/>
    <brk id="18" min="2" max="6" man="1"/>
    <brk id="27" min="2" max="6" man="1"/>
    <brk id="36" min="2" max="6" man="1"/>
    <brk id="45" min="2" max="6" man="1"/>
    <brk id="54" min="2" max="6" man="1"/>
    <brk id="63" min="2" max="6" man="1"/>
    <brk id="72" min="2" max="6" man="1"/>
    <brk id="81" min="2" max="6" man="1"/>
    <brk id="90" min="2" max="6" man="1"/>
    <brk id="99" min="2" max="6" man="1"/>
    <brk id="108" min="2" max="6" man="1"/>
    <brk id="117" min="2" max="6" man="1"/>
    <brk id="126" min="2" max="6" man="1"/>
    <brk id="135" min="2" max="6" man="1"/>
    <brk id="144" min="2" max="6" man="1"/>
    <brk id="153" min="2" max="6" man="1"/>
    <brk id="162" min="2" max="6" man="1"/>
    <brk id="171" min="2" max="6" man="1"/>
    <brk id="180" min="2" max="6" man="1"/>
    <brk id="189" min="2" max="6" man="1"/>
    <brk id="198" min="2" max="6" man="1"/>
    <brk id="207" min="2" max="6" man="1"/>
    <brk id="216" min="2" max="6" man="1"/>
  </rowBreaks>
  <legacyDrawingHF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9D12C0-49CB-4145-9220-F7F32E750663}">
  <sheetPr>
    <tabColor rgb="FF00B050"/>
    <pageSetUpPr fitToPage="1"/>
  </sheetPr>
  <dimension ref="A1:M124"/>
  <sheetViews>
    <sheetView view="pageBreakPreview" zoomScaleNormal="100" zoomScaleSheetLayoutView="100" workbookViewId="0">
      <pane ySplit="1" topLeftCell="A38" activePane="bottomLeft" state="frozen"/>
      <selection pane="bottomLeft" activeCell="D2" sqref="D1:D1048576"/>
    </sheetView>
  </sheetViews>
  <sheetFormatPr baseColWidth="10" defaultColWidth="9.19921875" defaultRowHeight="15" x14ac:dyDescent="0.2"/>
  <cols>
    <col min="1" max="1" width="9" style="139" bestFit="1" customWidth="1"/>
    <col min="2" max="2" width="6.796875" style="139" customWidth="1"/>
    <col min="3" max="3" width="9.796875" style="139" customWidth="1"/>
    <col min="4" max="4" width="6.796875" style="139" customWidth="1"/>
    <col min="5" max="5" width="10" style="139" bestFit="1" customWidth="1"/>
    <col min="6" max="6" width="12" style="139" bestFit="1" customWidth="1"/>
    <col min="7" max="7" width="12.19921875" style="139" bestFit="1" customWidth="1"/>
    <col min="8" max="8" width="12.59765625" style="139" bestFit="1" customWidth="1"/>
    <col min="9" max="9" width="10.59765625" style="140" bestFit="1" customWidth="1"/>
    <col min="10" max="10" width="14.19921875" style="529" bestFit="1" customWidth="1"/>
    <col min="11" max="16384" width="9.19921875" style="134"/>
  </cols>
  <sheetData>
    <row r="1" spans="1:12" ht="25" x14ac:dyDescent="0.2">
      <c r="A1" s="747" t="str">
        <f>CONCATENATE("CALL ROOM SCHEDULE - IN TIME -"," ",'FINAL TIMETABLE for indoor'!B2)</f>
        <v>CALL ROOM SCHEDULE - IN TIME - Saturday 5th February</v>
      </c>
      <c r="B1" s="747"/>
      <c r="C1" s="747"/>
      <c r="D1" s="747"/>
      <c r="E1" s="747"/>
      <c r="F1" s="747"/>
      <c r="G1" s="747"/>
      <c r="H1" s="747"/>
      <c r="I1" s="747"/>
      <c r="J1" s="747"/>
    </row>
    <row r="2" spans="1:12" x14ac:dyDescent="0.2">
      <c r="A2" s="136" t="s">
        <v>534</v>
      </c>
      <c r="B2" s="136" t="s">
        <v>536</v>
      </c>
      <c r="C2" s="136" t="s">
        <v>1806</v>
      </c>
      <c r="D2" s="136" t="s">
        <v>537</v>
      </c>
      <c r="E2" s="136" t="s">
        <v>538</v>
      </c>
      <c r="F2" s="136" t="s">
        <v>20</v>
      </c>
      <c r="G2" s="136" t="s">
        <v>131</v>
      </c>
      <c r="H2" s="136" t="s">
        <v>60</v>
      </c>
      <c r="I2" s="136" t="s">
        <v>2668</v>
      </c>
      <c r="J2" s="624" t="s">
        <v>1807</v>
      </c>
      <c r="L2" s="137">
        <v>1.3888888888888888E-2</v>
      </c>
    </row>
    <row r="3" spans="1:12" x14ac:dyDescent="0.2">
      <c r="A3" s="532" t="str">
        <f>'U13-U17-U20 Champs Timescale'!B33</f>
        <v>F01</v>
      </c>
      <c r="B3" s="532">
        <f>'U13-U17-U20 Champs Timescale'!E33</f>
        <v>0.4201388888888889</v>
      </c>
      <c r="C3" s="532">
        <f>B3</f>
        <v>0.4201388888888889</v>
      </c>
      <c r="D3" s="532">
        <f>'U13-U17-U20 Champs Timescale'!F33</f>
        <v>0.4375</v>
      </c>
      <c r="E3" s="532">
        <f>'U13-U17-U20 Champs Timescale'!G33</f>
        <v>0.46875</v>
      </c>
      <c r="F3" s="532" t="str">
        <f>'U13-U17-U20 Champs Timescale'!K33</f>
        <v>High Jump</v>
      </c>
      <c r="G3" s="532" t="str">
        <f>'U13-U17-U20 Champs Timescale'!H33</f>
        <v>U17W</v>
      </c>
      <c r="H3" s="532" t="str">
        <f>'U13-U17-U20 Champs Timescale'!L33</f>
        <v>Final</v>
      </c>
      <c r="I3" s="535"/>
      <c r="J3" s="533">
        <f>'U13-U17-U20 Champs Timescale'!I33</f>
        <v>7</v>
      </c>
      <c r="L3" s="137">
        <v>6.9444444444444441E-3</v>
      </c>
    </row>
    <row r="4" spans="1:12" x14ac:dyDescent="0.2">
      <c r="A4" s="532" t="str">
        <f>'U13-U17-U20 Champs Timescale'!B34</f>
        <v>F02</v>
      </c>
      <c r="B4" s="532">
        <f>'U13-U17-U20 Champs Timescale'!E34</f>
        <v>0.4201388888888889</v>
      </c>
      <c r="C4" s="532">
        <f>B4</f>
        <v>0.4201388888888889</v>
      </c>
      <c r="D4" s="532">
        <f>'U13-U17-U20 Champs Timescale'!F34</f>
        <v>0.4375</v>
      </c>
      <c r="E4" s="532">
        <f>'U13-U17-U20 Champs Timescale'!G34</f>
        <v>0.46875</v>
      </c>
      <c r="F4" s="532" t="str">
        <f>'U13-U17-U20 Champs Timescale'!K34</f>
        <v>High Jump</v>
      </c>
      <c r="G4" s="532" t="str">
        <f>'U13-U17-U20 Champs Timescale'!H34</f>
        <v>U20W</v>
      </c>
      <c r="H4" s="532" t="str">
        <f>'U13-U17-U20 Champs Timescale'!L34</f>
        <v>Final</v>
      </c>
      <c r="I4" s="535"/>
      <c r="J4" s="533">
        <f>'U13-U17-U20 Champs Timescale'!I34</f>
        <v>9</v>
      </c>
      <c r="L4" s="137">
        <v>1.3888888888888889E-3</v>
      </c>
    </row>
    <row r="5" spans="1:12" x14ac:dyDescent="0.2">
      <c r="A5" s="532" t="str">
        <f>'U13-U17-U20 Champs Timescale'!B35</f>
        <v>F03</v>
      </c>
      <c r="B5" s="532">
        <f>'U13-U17-U20 Champs Timescale'!E35</f>
        <v>0.45555555555555555</v>
      </c>
      <c r="C5" s="532">
        <f>B5</f>
        <v>0.45555555555555555</v>
      </c>
      <c r="D5" s="532">
        <f>'U13-U17-U20 Champs Timescale'!F35</f>
        <v>0.47291666666666665</v>
      </c>
      <c r="E5" s="532">
        <f>'U13-U17-U20 Champs Timescale'!G35</f>
        <v>0.5</v>
      </c>
      <c r="F5" s="532" t="str">
        <f>'U13-U17-U20 Champs Timescale'!K35</f>
        <v>Long Jump</v>
      </c>
      <c r="G5" s="532" t="str">
        <f>'U13-U17-U20 Champs Timescale'!H35</f>
        <v>U20M</v>
      </c>
      <c r="H5" s="532" t="str">
        <f>'U13-U17-U20 Champs Timescale'!L35</f>
        <v>Final</v>
      </c>
      <c r="I5" s="535"/>
      <c r="J5" s="533">
        <f>'U13-U17-U20 Champs Timescale'!I35</f>
        <v>4</v>
      </c>
      <c r="L5" s="137">
        <v>3.472222222222222E-3</v>
      </c>
    </row>
    <row r="6" spans="1:12" x14ac:dyDescent="0.2">
      <c r="A6" s="538" t="str">
        <f>'U13-U17-U20 Champs Timescale'!B36</f>
        <v>F04</v>
      </c>
      <c r="B6" s="538">
        <f>'U13-U17-U20 Champs Timescale'!E36</f>
        <v>0.45555555555555555</v>
      </c>
      <c r="C6" s="538">
        <f>B6</f>
        <v>0.45555555555555555</v>
      </c>
      <c r="D6" s="538">
        <f>'U13-U17-U20 Champs Timescale'!F36</f>
        <v>0.47291666666666665</v>
      </c>
      <c r="E6" s="538">
        <f>'U13-U17-U20 Champs Timescale'!G36</f>
        <v>0.5</v>
      </c>
      <c r="F6" s="538" t="str">
        <f>'U13-U17-U20 Champs Timescale'!K36</f>
        <v>Long Jump</v>
      </c>
      <c r="G6" s="538" t="str">
        <f>'U13-U17-U20 Champs Timescale'!H36</f>
        <v>U17M</v>
      </c>
      <c r="H6" s="538" t="str">
        <f>'U13-U17-U20 Champs Timescale'!L36</f>
        <v>Final</v>
      </c>
      <c r="I6" s="539"/>
      <c r="J6" s="540">
        <f>'U13-U17-U20 Champs Timescale'!I36</f>
        <v>13</v>
      </c>
    </row>
    <row r="7" spans="1:12" ht="16" thickBot="1" x14ac:dyDescent="0.25">
      <c r="A7" s="556" t="str">
        <f>'U13-U17-U20 Champs Timescale'!B37</f>
        <v>F05</v>
      </c>
      <c r="B7" s="556">
        <f>'U13-U17-U20 Champs Timescale'!E37</f>
        <v>0.46180555555555552</v>
      </c>
      <c r="C7" s="556">
        <f>B7</f>
        <v>0.46180555555555552</v>
      </c>
      <c r="D7" s="556">
        <f>'U13-U17-U20 Champs Timescale'!F37</f>
        <v>0.47916666666666663</v>
      </c>
      <c r="E7" s="556">
        <f>'U13-U17-U20 Champs Timescale'!G37</f>
        <v>0.51041666666666663</v>
      </c>
      <c r="F7" s="556" t="str">
        <f>'U13-U17-U20 Champs Timescale'!K37</f>
        <v>Shot</v>
      </c>
      <c r="G7" s="556" t="str">
        <f>'U13-U17-U20 Champs Timescale'!H37</f>
        <v>U13B</v>
      </c>
      <c r="H7" s="556" t="str">
        <f>'U13-U17-U20 Champs Timescale'!L37</f>
        <v>Final</v>
      </c>
      <c r="I7" s="557"/>
      <c r="J7" s="558">
        <f>'U13-U17-U20 Champs Timescale'!I37</f>
        <v>5</v>
      </c>
    </row>
    <row r="8" spans="1:12" x14ac:dyDescent="0.2">
      <c r="A8" s="541" t="str">
        <f>'U13-U17-U20 Champs Timescale'!B4</f>
        <v>T01-1</v>
      </c>
      <c r="B8" s="542">
        <f>'U13-U17-U20 Champs Timescale'!E4</f>
        <v>0.4826388888888889</v>
      </c>
      <c r="C8" s="542">
        <f>'U13-U17-U20 Champs Timescale'!E4</f>
        <v>0.4826388888888889</v>
      </c>
      <c r="D8" s="542">
        <f>'U13-U17-U20 Champs Timescale'!F4</f>
        <v>0.49652777777777779</v>
      </c>
      <c r="E8" s="542">
        <f>'U13-U17-U20 Champs Timescale'!G4</f>
        <v>0.5</v>
      </c>
      <c r="F8" s="542" t="str">
        <f>'U13-U17-U20 Champs Timescale'!K4</f>
        <v>800m</v>
      </c>
      <c r="G8" s="542" t="str">
        <f>'U13-U17-U20 Champs Timescale'!H4</f>
        <v>U17M</v>
      </c>
      <c r="H8" s="542" t="s">
        <v>2669</v>
      </c>
      <c r="I8" s="543" t="str">
        <f>'U13-U17-U20 Champs Timescale'!J4</f>
        <v>2</v>
      </c>
      <c r="J8" s="544">
        <f>'U13-U17-U20 Champs Timescale'!I4</f>
        <v>8</v>
      </c>
    </row>
    <row r="9" spans="1:12" ht="16" thickBot="1" x14ac:dyDescent="0.25">
      <c r="A9" s="548"/>
      <c r="B9" s="549"/>
      <c r="C9" s="549">
        <f>C8</f>
        <v>0.4826388888888889</v>
      </c>
      <c r="D9" s="549">
        <f>SUM(D8+$L$5)</f>
        <v>0.5</v>
      </c>
      <c r="E9" s="549">
        <f>SUM(E8+$L$5)</f>
        <v>0.50347222222222221</v>
      </c>
      <c r="F9" s="549"/>
      <c r="G9" s="549"/>
      <c r="H9" s="549" t="s">
        <v>2670</v>
      </c>
      <c r="I9" s="550"/>
      <c r="J9" s="551"/>
    </row>
    <row r="10" spans="1:12" x14ac:dyDescent="0.2">
      <c r="A10" s="541" t="str">
        <f>'U13-U17-U20 Champs Timescale'!B5</f>
        <v>T02-1</v>
      </c>
      <c r="B10" s="542">
        <f>'U13-U17-U20 Champs Timescale'!E5</f>
        <v>0.48958333333333331</v>
      </c>
      <c r="C10" s="542">
        <f>'U13-U17-U20 Champs Timescale'!E5</f>
        <v>0.48958333333333331</v>
      </c>
      <c r="D10" s="542">
        <f>'U13-U17-U20 Champs Timescale'!F5</f>
        <v>0.50347222222222221</v>
      </c>
      <c r="E10" s="542">
        <f>'U13-U17-U20 Champs Timescale'!G5</f>
        <v>0.50694444444444442</v>
      </c>
      <c r="F10" s="542" t="str">
        <f>'U13-U17-U20 Champs Timescale'!K5</f>
        <v>800m</v>
      </c>
      <c r="G10" s="542" t="str">
        <f>'U13-U17-U20 Champs Timescale'!H5</f>
        <v>U20M</v>
      </c>
      <c r="H10" s="542" t="s">
        <v>2669</v>
      </c>
      <c r="I10" s="543" t="str">
        <f>'U13-U17-U20 Champs Timescale'!J5</f>
        <v>2</v>
      </c>
      <c r="J10" s="544">
        <f>'U13-U17-U20 Champs Timescale'!I5</f>
        <v>8</v>
      </c>
    </row>
    <row r="11" spans="1:12" ht="16" thickBot="1" x14ac:dyDescent="0.25">
      <c r="A11" s="548"/>
      <c r="B11" s="549"/>
      <c r="C11" s="549">
        <f>C10</f>
        <v>0.48958333333333331</v>
      </c>
      <c r="D11" s="549">
        <f>SUM(D10+$L$5)</f>
        <v>0.50694444444444442</v>
      </c>
      <c r="E11" s="549">
        <f>SUM(E10+$L$5)</f>
        <v>0.51041666666666663</v>
      </c>
      <c r="F11" s="549"/>
      <c r="G11" s="549"/>
      <c r="H11" s="549" t="s">
        <v>2670</v>
      </c>
      <c r="I11" s="550"/>
      <c r="J11" s="551"/>
    </row>
    <row r="12" spans="1:12" x14ac:dyDescent="0.2">
      <c r="A12" s="541" t="str">
        <f>'U13-U17-U20 Champs Timescale'!B6</f>
        <v>T03-1</v>
      </c>
      <c r="B12" s="542">
        <f>'U13-U17-U20 Champs Timescale'!E6</f>
        <v>0.49652777777777773</v>
      </c>
      <c r="C12" s="542">
        <f>'U13-U17-U20 Champs Timescale'!E6</f>
        <v>0.49652777777777773</v>
      </c>
      <c r="D12" s="542">
        <f>'U13-U17-U20 Champs Timescale'!F6</f>
        <v>0.51041666666666663</v>
      </c>
      <c r="E12" s="542">
        <f>'U13-U17-U20 Champs Timescale'!G6</f>
        <v>0.51388888888888884</v>
      </c>
      <c r="F12" s="542" t="str">
        <f>'U13-U17-U20 Champs Timescale'!K6</f>
        <v>800m</v>
      </c>
      <c r="G12" s="542" t="str">
        <f>'U13-U17-U20 Champs Timescale'!H6</f>
        <v>U17W</v>
      </c>
      <c r="H12" s="542" t="s">
        <v>2669</v>
      </c>
      <c r="I12" s="543" t="str">
        <f>'U13-U17-U20 Champs Timescale'!J6</f>
        <v>2</v>
      </c>
      <c r="J12" s="544">
        <f>'U13-U17-U20 Champs Timescale'!I6</f>
        <v>10</v>
      </c>
    </row>
    <row r="13" spans="1:12" ht="16" thickBot="1" x14ac:dyDescent="0.25">
      <c r="A13" s="548"/>
      <c r="B13" s="549"/>
      <c r="C13" s="549">
        <f>C12</f>
        <v>0.49652777777777773</v>
      </c>
      <c r="D13" s="549">
        <f>SUM(D12+$L$5)</f>
        <v>0.51388888888888884</v>
      </c>
      <c r="E13" s="549">
        <f>SUM(E12+$L$5)</f>
        <v>0.51736111111111105</v>
      </c>
      <c r="F13" s="549"/>
      <c r="G13" s="549"/>
      <c r="H13" s="549" t="s">
        <v>2670</v>
      </c>
      <c r="I13" s="550"/>
      <c r="J13" s="551"/>
    </row>
    <row r="14" spans="1:12" x14ac:dyDescent="0.2">
      <c r="A14" s="541" t="str">
        <f>'U13-U17-U20 Champs Timescale'!B7</f>
        <v>T04-1</v>
      </c>
      <c r="B14" s="542">
        <f>'U13-U17-U20 Champs Timescale'!E7</f>
        <v>0.51041666666666663</v>
      </c>
      <c r="C14" s="542">
        <f>'U13-U17-U20 Champs Timescale'!E7</f>
        <v>0.51041666666666663</v>
      </c>
      <c r="D14" s="542">
        <f>'U13-U17-U20 Champs Timescale'!F7</f>
        <v>0.52430555555555547</v>
      </c>
      <c r="E14" s="542">
        <f>'U13-U17-U20 Champs Timescale'!G7</f>
        <v>0.52777777777777768</v>
      </c>
      <c r="F14" s="542" t="str">
        <f>'U13-U17-U20 Champs Timescale'!K7</f>
        <v>200m</v>
      </c>
      <c r="G14" s="542" t="str">
        <f>'U13-U17-U20 Champs Timescale'!H7</f>
        <v>U17W</v>
      </c>
      <c r="H14" s="542" t="s">
        <v>2669</v>
      </c>
      <c r="I14" s="543" t="str">
        <f>'U13-U17-U20 Champs Timescale'!J7</f>
        <v>6</v>
      </c>
      <c r="J14" s="544">
        <f>'U13-U17-U20 Champs Timescale'!I7</f>
        <v>23</v>
      </c>
    </row>
    <row r="15" spans="1:12" x14ac:dyDescent="0.2">
      <c r="A15" s="546"/>
      <c r="B15" s="138"/>
      <c r="C15" s="138">
        <f>C14</f>
        <v>0.51041666666666663</v>
      </c>
      <c r="D15" s="138">
        <f>SUM(D14+$L$5)</f>
        <v>0.52777777777777768</v>
      </c>
      <c r="E15" s="138">
        <f>SUM(E14+$L$5)</f>
        <v>0.53124999999999989</v>
      </c>
      <c r="F15" s="138"/>
      <c r="G15" s="138"/>
      <c r="H15" s="138" t="s">
        <v>2670</v>
      </c>
      <c r="I15" s="235"/>
      <c r="J15" s="483"/>
    </row>
    <row r="16" spans="1:12" x14ac:dyDescent="0.2">
      <c r="A16" s="546"/>
      <c r="B16" s="138"/>
      <c r="C16" s="138">
        <f t="shared" ref="C16:C19" si="0">C15</f>
        <v>0.51041666666666663</v>
      </c>
      <c r="D16" s="138">
        <f t="shared" ref="D16:D19" si="1">SUM(D15+$L$5)</f>
        <v>0.53124999999999989</v>
      </c>
      <c r="E16" s="138">
        <f t="shared" ref="E16:E19" si="2">SUM(E15+$L$5)</f>
        <v>0.5347222222222221</v>
      </c>
      <c r="F16" s="138"/>
      <c r="G16" s="138"/>
      <c r="H16" s="138" t="s">
        <v>2671</v>
      </c>
      <c r="I16" s="235"/>
      <c r="J16" s="483"/>
    </row>
    <row r="17" spans="1:10" x14ac:dyDescent="0.2">
      <c r="A17" s="546"/>
      <c r="B17" s="138"/>
      <c r="C17" s="138">
        <f t="shared" si="0"/>
        <v>0.51041666666666663</v>
      </c>
      <c r="D17" s="138">
        <f t="shared" si="1"/>
        <v>0.5347222222222221</v>
      </c>
      <c r="E17" s="138">
        <f t="shared" si="2"/>
        <v>0.53819444444444431</v>
      </c>
      <c r="F17" s="138"/>
      <c r="G17" s="138"/>
      <c r="H17" s="138" t="s">
        <v>2672</v>
      </c>
      <c r="I17" s="235"/>
      <c r="J17" s="483"/>
    </row>
    <row r="18" spans="1:10" x14ac:dyDescent="0.2">
      <c r="A18" s="546"/>
      <c r="B18" s="138"/>
      <c r="C18" s="138">
        <f t="shared" si="0"/>
        <v>0.51041666666666663</v>
      </c>
      <c r="D18" s="138">
        <f t="shared" si="1"/>
        <v>0.53819444444444431</v>
      </c>
      <c r="E18" s="138">
        <f t="shared" si="2"/>
        <v>0.54166666666666652</v>
      </c>
      <c r="F18" s="138"/>
      <c r="G18" s="138"/>
      <c r="H18" s="138" t="s">
        <v>2673</v>
      </c>
      <c r="I18" s="235"/>
      <c r="J18" s="483"/>
    </row>
    <row r="19" spans="1:10" ht="16" thickBot="1" x14ac:dyDescent="0.25">
      <c r="A19" s="548"/>
      <c r="B19" s="549"/>
      <c r="C19" s="549">
        <f t="shared" si="0"/>
        <v>0.51041666666666663</v>
      </c>
      <c r="D19" s="549">
        <f t="shared" si="1"/>
        <v>0.54166666666666652</v>
      </c>
      <c r="E19" s="549">
        <f t="shared" si="2"/>
        <v>0.54513888888888873</v>
      </c>
      <c r="F19" s="549"/>
      <c r="G19" s="549"/>
      <c r="H19" s="549" t="s">
        <v>2674</v>
      </c>
      <c r="I19" s="550"/>
      <c r="J19" s="551"/>
    </row>
    <row r="20" spans="1:10" x14ac:dyDescent="0.2">
      <c r="A20" s="553" t="str">
        <f>'U13-U17-U20 Champs Timescale'!B38</f>
        <v>F06</v>
      </c>
      <c r="B20" s="553">
        <f>'U13-U17-U20 Champs Timescale'!E38</f>
        <v>0.51388888888888884</v>
      </c>
      <c r="C20" s="553">
        <f>B20</f>
        <v>0.51388888888888884</v>
      </c>
      <c r="D20" s="553">
        <f>'U13-U17-U20 Champs Timescale'!F38</f>
        <v>0.53125</v>
      </c>
      <c r="E20" s="553">
        <f>'U13-U17-U20 Champs Timescale'!G38</f>
        <v>0.5625</v>
      </c>
      <c r="F20" s="553" t="str">
        <f>'U13-U17-U20 Champs Timescale'!K38</f>
        <v>High Jump</v>
      </c>
      <c r="G20" s="553" t="str">
        <f>'U13-U17-U20 Champs Timescale'!H38</f>
        <v>U13G</v>
      </c>
      <c r="H20" s="553" t="str">
        <f>'U13-U17-U20 Champs Timescale'!L38</f>
        <v>Final</v>
      </c>
      <c r="I20" s="554"/>
      <c r="J20" s="555">
        <f>'U13-U17-U20 Champs Timescale'!I38</f>
        <v>4</v>
      </c>
    </row>
    <row r="21" spans="1:10" ht="16" thickBot="1" x14ac:dyDescent="0.25">
      <c r="A21" s="538" t="str">
        <f>'U13-U17-U20 Champs Timescale'!B39</f>
        <v>F07</v>
      </c>
      <c r="B21" s="538">
        <f>'U13-U17-U20 Champs Timescale'!E39</f>
        <v>0.51388888888888884</v>
      </c>
      <c r="C21" s="538">
        <f>B21</f>
        <v>0.51388888888888884</v>
      </c>
      <c r="D21" s="538">
        <f>'U13-U17-U20 Champs Timescale'!F39</f>
        <v>0.53125</v>
      </c>
      <c r="E21" s="538">
        <f>'U13-U17-U20 Champs Timescale'!G39</f>
        <v>0.5625</v>
      </c>
      <c r="F21" s="538" t="str">
        <f>'U13-U17-U20 Champs Timescale'!K39</f>
        <v>High Jump</v>
      </c>
      <c r="G21" s="538" t="str">
        <f>'U13-U17-U20 Champs Timescale'!H39</f>
        <v>U13B</v>
      </c>
      <c r="H21" s="538" t="str">
        <f>'U13-U17-U20 Champs Timescale'!L39</f>
        <v>Final</v>
      </c>
      <c r="I21" s="539"/>
      <c r="J21" s="540">
        <f>'U13-U17-U20 Champs Timescale'!I39</f>
        <v>2</v>
      </c>
    </row>
    <row r="22" spans="1:10" x14ac:dyDescent="0.2">
      <c r="A22" s="541" t="str">
        <f>'U13-U17-U20 Champs Timescale'!B8</f>
        <v>T05-1</v>
      </c>
      <c r="B22" s="542">
        <f>'U13-U17-U20 Champs Timescale'!E8</f>
        <v>0.53125</v>
      </c>
      <c r="C22" s="542">
        <f>'U13-U17-U20 Champs Timescale'!E8</f>
        <v>0.53125</v>
      </c>
      <c r="D22" s="542">
        <f>'U13-U17-U20 Champs Timescale'!F8</f>
        <v>0.54513888888888884</v>
      </c>
      <c r="E22" s="542">
        <f>'U13-U17-U20 Champs Timescale'!G8</f>
        <v>0.54861111111111105</v>
      </c>
      <c r="F22" s="542" t="str">
        <f>'U13-U17-U20 Champs Timescale'!K8</f>
        <v>200m</v>
      </c>
      <c r="G22" s="542" t="str">
        <f>'U13-U17-U20 Champs Timescale'!H8</f>
        <v>U20W</v>
      </c>
      <c r="H22" s="542" t="s">
        <v>2669</v>
      </c>
      <c r="I22" s="543" t="str">
        <f>'U13-U17-U20 Champs Timescale'!J8</f>
        <v>4</v>
      </c>
      <c r="J22" s="544">
        <f>'U13-U17-U20 Champs Timescale'!I8</f>
        <v>16</v>
      </c>
    </row>
    <row r="23" spans="1:10" x14ac:dyDescent="0.2">
      <c r="A23" s="546"/>
      <c r="B23" s="138"/>
      <c r="C23" s="138">
        <f>C22</f>
        <v>0.53125</v>
      </c>
      <c r="D23" s="138">
        <f>SUM(D22+$L$5)</f>
        <v>0.54861111111111105</v>
      </c>
      <c r="E23" s="138">
        <f>SUM(E22+$L$5)</f>
        <v>0.55208333333333326</v>
      </c>
      <c r="F23" s="138"/>
      <c r="G23" s="138"/>
      <c r="H23" s="138" t="s">
        <v>2670</v>
      </c>
      <c r="I23" s="235"/>
      <c r="J23" s="483"/>
    </row>
    <row r="24" spans="1:10" x14ac:dyDescent="0.2">
      <c r="A24" s="546"/>
      <c r="B24" s="138"/>
      <c r="C24" s="138">
        <f t="shared" ref="C24:C25" si="3">C23</f>
        <v>0.53125</v>
      </c>
      <c r="D24" s="138">
        <f t="shared" ref="D24:D25" si="4">SUM(D23+$L$5)</f>
        <v>0.55208333333333326</v>
      </c>
      <c r="E24" s="138">
        <f t="shared" ref="E24:E25" si="5">SUM(E23+$L$5)</f>
        <v>0.55555555555555547</v>
      </c>
      <c r="F24" s="138"/>
      <c r="G24" s="138"/>
      <c r="H24" s="138" t="s">
        <v>2671</v>
      </c>
      <c r="I24" s="235"/>
      <c r="J24" s="483"/>
    </row>
    <row r="25" spans="1:10" ht="16" thickBot="1" x14ac:dyDescent="0.25">
      <c r="A25" s="548"/>
      <c r="B25" s="549"/>
      <c r="C25" s="549">
        <f t="shared" si="3"/>
        <v>0.53125</v>
      </c>
      <c r="D25" s="549">
        <f t="shared" si="4"/>
        <v>0.55555555555555547</v>
      </c>
      <c r="E25" s="549">
        <f t="shared" si="5"/>
        <v>0.55902777777777768</v>
      </c>
      <c r="F25" s="549"/>
      <c r="G25" s="549"/>
      <c r="H25" s="549" t="s">
        <v>2672</v>
      </c>
      <c r="I25" s="550"/>
      <c r="J25" s="551"/>
    </row>
    <row r="26" spans="1:10" x14ac:dyDescent="0.2">
      <c r="A26" s="541" t="str">
        <f>'U13-U17-U20 Champs Timescale'!B9</f>
        <v>T06-1</v>
      </c>
      <c r="B26" s="542">
        <f>'U13-U17-U20 Champs Timescale'!E9</f>
        <v>0.54513888888888884</v>
      </c>
      <c r="C26" s="542">
        <f>'U13-U17-U20 Champs Timescale'!E9</f>
        <v>0.54513888888888884</v>
      </c>
      <c r="D26" s="542">
        <f>'U13-U17-U20 Champs Timescale'!F9</f>
        <v>0.55902777777777768</v>
      </c>
      <c r="E26" s="542">
        <f>'U13-U17-U20 Champs Timescale'!G9</f>
        <v>0.56249999999999989</v>
      </c>
      <c r="F26" s="542" t="str">
        <f>'U13-U17-U20 Champs Timescale'!K9</f>
        <v>200m</v>
      </c>
      <c r="G26" s="542" t="str">
        <f>'U13-U17-U20 Champs Timescale'!H9</f>
        <v>U13G</v>
      </c>
      <c r="H26" s="542" t="s">
        <v>2669</v>
      </c>
      <c r="I26" s="543" t="str">
        <f>'U13-U17-U20 Champs Timescale'!J9</f>
        <v>4</v>
      </c>
      <c r="J26" s="544">
        <f>'U13-U17-U20 Champs Timescale'!I9</f>
        <v>14</v>
      </c>
    </row>
    <row r="27" spans="1:10" x14ac:dyDescent="0.2">
      <c r="A27" s="546"/>
      <c r="B27" s="138"/>
      <c r="C27" s="138">
        <f>C26</f>
        <v>0.54513888888888884</v>
      </c>
      <c r="D27" s="138">
        <f>SUM(D26+$L$5)</f>
        <v>0.56249999999999989</v>
      </c>
      <c r="E27" s="138">
        <f>SUM(E26+$L$5)</f>
        <v>0.5659722222222221</v>
      </c>
      <c r="F27" s="138"/>
      <c r="G27" s="138"/>
      <c r="H27" s="138" t="s">
        <v>2670</v>
      </c>
      <c r="I27" s="235"/>
      <c r="J27" s="483"/>
    </row>
    <row r="28" spans="1:10" x14ac:dyDescent="0.2">
      <c r="A28" s="546"/>
      <c r="B28" s="138"/>
      <c r="C28" s="138">
        <f t="shared" ref="C28:C29" si="6">C27</f>
        <v>0.54513888888888884</v>
      </c>
      <c r="D28" s="138">
        <f t="shared" ref="D28:D29" si="7">SUM(D27+$L$5)</f>
        <v>0.5659722222222221</v>
      </c>
      <c r="E28" s="138">
        <f t="shared" ref="E28:E29" si="8">SUM(E27+$L$5)</f>
        <v>0.56944444444444431</v>
      </c>
      <c r="F28" s="138"/>
      <c r="G28" s="138"/>
      <c r="H28" s="138" t="s">
        <v>2671</v>
      </c>
      <c r="I28" s="235"/>
      <c r="J28" s="483"/>
    </row>
    <row r="29" spans="1:10" ht="16" thickBot="1" x14ac:dyDescent="0.25">
      <c r="A29" s="548"/>
      <c r="B29" s="549"/>
      <c r="C29" s="549">
        <f t="shared" si="6"/>
        <v>0.54513888888888884</v>
      </c>
      <c r="D29" s="549">
        <f t="shared" si="7"/>
        <v>0.56944444444444431</v>
      </c>
      <c r="E29" s="549">
        <f t="shared" si="8"/>
        <v>0.57291666666666652</v>
      </c>
      <c r="F29" s="549"/>
      <c r="G29" s="549"/>
      <c r="H29" s="549" t="s">
        <v>2672</v>
      </c>
      <c r="I29" s="550"/>
      <c r="J29" s="551"/>
    </row>
    <row r="30" spans="1:10" x14ac:dyDescent="0.2">
      <c r="A30" s="541" t="str">
        <f>'U13-U17-U20 Champs Timescale'!B10</f>
        <v>T07-1</v>
      </c>
      <c r="B30" s="542">
        <f>'U13-U17-U20 Champs Timescale'!E10</f>
        <v>0.55902777777777768</v>
      </c>
      <c r="C30" s="542">
        <f>'U13-U17-U20 Champs Timescale'!E10</f>
        <v>0.55902777777777768</v>
      </c>
      <c r="D30" s="542">
        <f>'U13-U17-U20 Champs Timescale'!F10</f>
        <v>0.57291666666666652</v>
      </c>
      <c r="E30" s="542">
        <f>'U13-U17-U20 Champs Timescale'!G10</f>
        <v>0.57638888888888873</v>
      </c>
      <c r="F30" s="542" t="str">
        <f>'U13-U17-U20 Champs Timescale'!K10</f>
        <v>200m</v>
      </c>
      <c r="G30" s="542" t="str">
        <f>'U13-U17-U20 Champs Timescale'!H10</f>
        <v>U20M</v>
      </c>
      <c r="H30" s="542" t="s">
        <v>2669</v>
      </c>
      <c r="I30" s="543" t="str">
        <f>'U13-U17-U20 Champs Timescale'!J10</f>
        <v>3</v>
      </c>
      <c r="J30" s="544">
        <f>'U13-U17-U20 Champs Timescale'!I10</f>
        <v>12</v>
      </c>
    </row>
    <row r="31" spans="1:10" x14ac:dyDescent="0.2">
      <c r="A31" s="546"/>
      <c r="B31" s="138"/>
      <c r="C31" s="138">
        <f>C30</f>
        <v>0.55902777777777768</v>
      </c>
      <c r="D31" s="138">
        <f>SUM(D30+$L$5)</f>
        <v>0.57638888888888873</v>
      </c>
      <c r="E31" s="138">
        <f>SUM(E30+$L$5)</f>
        <v>0.57986111111111094</v>
      </c>
      <c r="F31" s="138"/>
      <c r="G31" s="138"/>
      <c r="H31" s="138" t="s">
        <v>2670</v>
      </c>
      <c r="I31" s="235"/>
      <c r="J31" s="483"/>
    </row>
    <row r="32" spans="1:10" ht="16" thickBot="1" x14ac:dyDescent="0.25">
      <c r="A32" s="548"/>
      <c r="B32" s="549"/>
      <c r="C32" s="549">
        <f t="shared" ref="C32" si="9">C31</f>
        <v>0.55902777777777768</v>
      </c>
      <c r="D32" s="549">
        <f t="shared" ref="D32" si="10">SUM(D31+$L$5)</f>
        <v>0.57986111111111094</v>
      </c>
      <c r="E32" s="549">
        <f t="shared" ref="E32" si="11">SUM(E31+$L$5)</f>
        <v>0.58333333333333315</v>
      </c>
      <c r="F32" s="549"/>
      <c r="G32" s="549"/>
      <c r="H32" s="549" t="s">
        <v>2671</v>
      </c>
      <c r="I32" s="550"/>
      <c r="J32" s="551"/>
    </row>
    <row r="33" spans="1:12" x14ac:dyDescent="0.2">
      <c r="A33" s="553" t="str">
        <f>'U13-U17-U20 Champs Timescale'!B40</f>
        <v>F08</v>
      </c>
      <c r="B33" s="553">
        <f>'U13-U17-U20 Champs Timescale'!E40</f>
        <v>0.56666666666666654</v>
      </c>
      <c r="C33" s="553">
        <f>B33</f>
        <v>0.56666666666666654</v>
      </c>
      <c r="D33" s="553">
        <f>'U13-U17-U20 Champs Timescale'!F40</f>
        <v>0.5840277777777777</v>
      </c>
      <c r="E33" s="553">
        <f>'U13-U17-U20 Champs Timescale'!G40</f>
        <v>0.60416666666666663</v>
      </c>
      <c r="F33" s="553" t="str">
        <f>'U13-U17-U20 Champs Timescale'!K40</f>
        <v>Long Jump</v>
      </c>
      <c r="G33" s="553" t="str">
        <f>'U13-U17-U20 Champs Timescale'!H40</f>
        <v>U17W</v>
      </c>
      <c r="H33" s="553" t="str">
        <f>'U13-U17-U20 Champs Timescale'!L40</f>
        <v>Final</v>
      </c>
      <c r="I33" s="554"/>
      <c r="J33" s="555">
        <f>'U13-U17-U20 Champs Timescale'!I40</f>
        <v>12</v>
      </c>
    </row>
    <row r="34" spans="1:12" ht="16" thickBot="1" x14ac:dyDescent="0.25">
      <c r="A34" s="538" t="str">
        <f>'U13-U17-U20 Champs Timescale'!B41</f>
        <v>F09</v>
      </c>
      <c r="B34" s="538">
        <f>'U13-U17-U20 Champs Timescale'!E41</f>
        <v>0.56805555555555542</v>
      </c>
      <c r="C34" s="538">
        <f>B34</f>
        <v>0.56805555555555542</v>
      </c>
      <c r="D34" s="538">
        <f>'U13-U17-U20 Champs Timescale'!F41</f>
        <v>0.58541666666666659</v>
      </c>
      <c r="E34" s="538">
        <f>'U13-U17-U20 Champs Timescale'!G41</f>
        <v>0.60416666666666663</v>
      </c>
      <c r="F34" s="538" t="str">
        <f>'U13-U17-U20 Champs Timescale'!K41</f>
        <v>Long Jump</v>
      </c>
      <c r="G34" s="538" t="str">
        <f>'U13-U17-U20 Champs Timescale'!H41</f>
        <v>U20W</v>
      </c>
      <c r="H34" s="538" t="str">
        <f>'U13-U17-U20 Champs Timescale'!L41</f>
        <v>Final</v>
      </c>
      <c r="I34" s="539"/>
      <c r="J34" s="540">
        <f>'U13-U17-U20 Champs Timescale'!I41</f>
        <v>11</v>
      </c>
    </row>
    <row r="35" spans="1:12" x14ac:dyDescent="0.2">
      <c r="A35" s="541" t="str">
        <f>'U13-U17-U20 Champs Timescale'!B11</f>
        <v>T08-1</v>
      </c>
      <c r="B35" s="542">
        <f>'U13-U17-U20 Champs Timescale'!E11</f>
        <v>0.56944444444444431</v>
      </c>
      <c r="C35" s="542">
        <f>'U13-U17-U20 Champs Timescale'!E11</f>
        <v>0.56944444444444431</v>
      </c>
      <c r="D35" s="542">
        <f>'U13-U17-U20 Champs Timescale'!F11</f>
        <v>0.58333333333333315</v>
      </c>
      <c r="E35" s="542">
        <f>'U13-U17-U20 Champs Timescale'!G11</f>
        <v>0.58680555555555536</v>
      </c>
      <c r="F35" s="542" t="str">
        <f>'U13-U17-U20 Champs Timescale'!K11</f>
        <v>200m</v>
      </c>
      <c r="G35" s="542" t="str">
        <f>'U13-U17-U20 Champs Timescale'!H11</f>
        <v>U17M</v>
      </c>
      <c r="H35" s="542" t="s">
        <v>2669</v>
      </c>
      <c r="I35" s="543" t="str">
        <f>'U13-U17-U20 Champs Timescale'!J11</f>
        <v>3</v>
      </c>
      <c r="J35" s="544">
        <f>'U13-U17-U20 Champs Timescale'!I11</f>
        <v>9</v>
      </c>
    </row>
    <row r="36" spans="1:12" x14ac:dyDescent="0.2">
      <c r="A36" s="546"/>
      <c r="B36" s="138"/>
      <c r="C36" s="138">
        <f>C35</f>
        <v>0.56944444444444431</v>
      </c>
      <c r="D36" s="138">
        <f>SUM(D35+$L$5)</f>
        <v>0.58680555555555536</v>
      </c>
      <c r="E36" s="138">
        <f>SUM(E35+$L$5)</f>
        <v>0.59027777777777757</v>
      </c>
      <c r="F36" s="138"/>
      <c r="G36" s="138"/>
      <c r="H36" s="138" t="s">
        <v>2670</v>
      </c>
      <c r="I36" s="235"/>
      <c r="J36" s="483"/>
    </row>
    <row r="37" spans="1:12" ht="16" thickBot="1" x14ac:dyDescent="0.25">
      <c r="A37" s="548"/>
      <c r="B37" s="549"/>
      <c r="C37" s="549">
        <f t="shared" ref="C37" si="12">C36</f>
        <v>0.56944444444444431</v>
      </c>
      <c r="D37" s="549">
        <f t="shared" ref="D37" si="13">SUM(D36+$L$5)</f>
        <v>0.59027777777777757</v>
      </c>
      <c r="E37" s="549">
        <f t="shared" ref="E37" si="14">SUM(E36+$L$5)</f>
        <v>0.59374999999999978</v>
      </c>
      <c r="F37" s="549"/>
      <c r="G37" s="549"/>
      <c r="H37" s="549" t="s">
        <v>2671</v>
      </c>
      <c r="I37" s="550"/>
      <c r="J37" s="551"/>
    </row>
    <row r="38" spans="1:12" ht="16" thickBot="1" x14ac:dyDescent="0.25">
      <c r="A38" s="538" t="str">
        <f>'U13-U17-U20 Champs Timescale'!B42</f>
        <v>F10</v>
      </c>
      <c r="B38" s="538">
        <f>'U13-U17-U20 Champs Timescale'!E42</f>
        <v>0.57638888888888884</v>
      </c>
      <c r="C38" s="538">
        <f>B38</f>
        <v>0.57638888888888884</v>
      </c>
      <c r="D38" s="538">
        <f>'U13-U17-U20 Champs Timescale'!F42</f>
        <v>0.59375</v>
      </c>
      <c r="E38" s="538">
        <f>'U13-U17-U20 Champs Timescale'!G42</f>
        <v>0.61805555555555558</v>
      </c>
      <c r="F38" s="538" t="str">
        <f>'U13-U17-U20 Champs Timescale'!K42</f>
        <v>High Jump</v>
      </c>
      <c r="G38" s="538" t="str">
        <f>'U13-U17-U20 Champs Timescale'!H42</f>
        <v>U20M</v>
      </c>
      <c r="H38" s="538" t="str">
        <f>'U13-U17-U20 Champs Timescale'!L42</f>
        <v>Final</v>
      </c>
      <c r="I38" s="539"/>
      <c r="J38" s="540">
        <f>'U13-U17-U20 Champs Timescale'!I42</f>
        <v>7</v>
      </c>
    </row>
    <row r="39" spans="1:12" x14ac:dyDescent="0.2">
      <c r="A39" s="541" t="str">
        <f>'U13-U17-U20 Champs Timescale'!B12</f>
        <v>T09-1</v>
      </c>
      <c r="B39" s="542">
        <f>'U13-U17-U20 Champs Timescale'!E12</f>
        <v>0.57986111111111094</v>
      </c>
      <c r="C39" s="542">
        <f>'U13-U17-U20 Champs Timescale'!E12</f>
        <v>0.57986111111111094</v>
      </c>
      <c r="D39" s="542">
        <f>'U13-U17-U20 Champs Timescale'!F12</f>
        <v>0.59374999999999978</v>
      </c>
      <c r="E39" s="542">
        <f>'U13-U17-U20 Champs Timescale'!G12</f>
        <v>0.59722222222222199</v>
      </c>
      <c r="F39" s="542" t="str">
        <f>'U13-U17-U20 Champs Timescale'!K12</f>
        <v>200m</v>
      </c>
      <c r="G39" s="542" t="str">
        <f>'U13-U17-U20 Champs Timescale'!H12</f>
        <v>U13B</v>
      </c>
      <c r="H39" s="542" t="s">
        <v>2669</v>
      </c>
      <c r="I39" s="543" t="str">
        <f>'U13-U17-U20 Champs Timescale'!J12</f>
        <v>2</v>
      </c>
      <c r="J39" s="544">
        <f>'U13-U17-U20 Champs Timescale'!I12</f>
        <v>6</v>
      </c>
    </row>
    <row r="40" spans="1:12" ht="16" thickBot="1" x14ac:dyDescent="0.25">
      <c r="A40" s="548"/>
      <c r="B40" s="549"/>
      <c r="C40" s="549">
        <f>C39</f>
        <v>0.57986111111111094</v>
      </c>
      <c r="D40" s="549">
        <f>SUM(D39+$L$5)</f>
        <v>0.59722222222222199</v>
      </c>
      <c r="E40" s="549">
        <f>SUM(E39+$L$5)</f>
        <v>0.6006944444444442</v>
      </c>
      <c r="F40" s="549"/>
      <c r="G40" s="549"/>
      <c r="H40" s="549" t="s">
        <v>2670</v>
      </c>
      <c r="I40" s="550"/>
      <c r="J40" s="551"/>
    </row>
    <row r="41" spans="1:12" ht="16" thickBot="1" x14ac:dyDescent="0.25">
      <c r="A41" s="559" t="str">
        <f>'U13-U17-U20 Champs Timescale'!B13</f>
        <v>T10-1</v>
      </c>
      <c r="B41" s="560">
        <f>'U13-U17-U20 Champs Timescale'!E13</f>
        <v>0.58680555555555536</v>
      </c>
      <c r="C41" s="560">
        <f>'U13-U17-U20 Champs Timescale'!E13</f>
        <v>0.58680555555555536</v>
      </c>
      <c r="D41" s="560">
        <f>'U13-U17-U20 Champs Timescale'!F13</f>
        <v>0.6006944444444442</v>
      </c>
      <c r="E41" s="560">
        <f>'U13-U17-U20 Champs Timescale'!G13</f>
        <v>0.60416666666666641</v>
      </c>
      <c r="F41" s="560" t="str">
        <f>'U13-U17-U20 Champs Timescale'!K13</f>
        <v>3000m</v>
      </c>
      <c r="G41" s="560" t="str">
        <f>'U13-U17-U20 Champs Timescale'!H13</f>
        <v>U20M/U17M</v>
      </c>
      <c r="H41" s="560" t="str">
        <f>'U13-U17-U20 Champs Timescale'!L13</f>
        <v>Straight Final</v>
      </c>
      <c r="I41" s="561" t="str">
        <f>'U13-U17-U20 Champs Timescale'!J13</f>
        <v>1</v>
      </c>
      <c r="J41" s="562">
        <f>'U13-U17-U20 Champs Timescale'!I13</f>
        <v>10</v>
      </c>
    </row>
    <row r="42" spans="1:12" x14ac:dyDescent="0.2">
      <c r="A42" s="541" t="str">
        <f>'U13-U17-U20 Champs Timescale'!B14</f>
        <v>T04-2</v>
      </c>
      <c r="B42" s="542">
        <f>'U13-U17-U20 Champs Timescale'!E14</f>
        <v>0.59374999999999978</v>
      </c>
      <c r="C42" s="542">
        <f>'U13-U17-U20 Champs Timescale'!E14</f>
        <v>0.59374999999999978</v>
      </c>
      <c r="D42" s="542">
        <f>'U13-U17-U20 Champs Timescale'!F14</f>
        <v>0.60763888888888862</v>
      </c>
      <c r="E42" s="542">
        <f>'U13-U17-U20 Champs Timescale'!G14</f>
        <v>0.61111111111111083</v>
      </c>
      <c r="F42" s="542" t="str">
        <f>'U13-U17-U20 Champs Timescale'!K14</f>
        <v>200m</v>
      </c>
      <c r="G42" s="542" t="str">
        <f>'U13-U17-U20 Champs Timescale'!H14</f>
        <v>U17W</v>
      </c>
      <c r="H42" s="542" t="s">
        <v>2675</v>
      </c>
      <c r="I42" s="543" t="str">
        <f>'U13-U17-U20 Champs Timescale'!J14</f>
        <v>3</v>
      </c>
      <c r="J42" s="544">
        <f>'U13-U17-U20 Champs Timescale'!I14</f>
        <v>12</v>
      </c>
    </row>
    <row r="43" spans="1:12" x14ac:dyDescent="0.2">
      <c r="A43" s="546"/>
      <c r="B43" s="138"/>
      <c r="C43" s="138">
        <f>C42</f>
        <v>0.59374999999999978</v>
      </c>
      <c r="D43" s="138">
        <f>SUM(D42+$L$5)</f>
        <v>0.61111111111111083</v>
      </c>
      <c r="E43" s="138">
        <f>SUM(E42+$L$5)</f>
        <v>0.61458333333333304</v>
      </c>
      <c r="F43" s="138"/>
      <c r="G43" s="138"/>
      <c r="H43" s="138" t="s">
        <v>2676</v>
      </c>
      <c r="I43" s="235"/>
      <c r="J43" s="483"/>
    </row>
    <row r="44" spans="1:12" ht="16" thickBot="1" x14ac:dyDescent="0.25">
      <c r="A44" s="548"/>
      <c r="B44" s="549"/>
      <c r="C44" s="549">
        <f t="shared" ref="C44" si="15">C43</f>
        <v>0.59374999999999978</v>
      </c>
      <c r="D44" s="549">
        <f t="shared" ref="D44" si="16">SUM(D43+$L$5)</f>
        <v>0.61458333333333304</v>
      </c>
      <c r="E44" s="549">
        <f t="shared" ref="E44" si="17">SUM(E43+$L$5)</f>
        <v>0.61805555555555525</v>
      </c>
      <c r="F44" s="549"/>
      <c r="G44" s="549"/>
      <c r="H44" s="549" t="s">
        <v>2677</v>
      </c>
      <c r="I44" s="550"/>
      <c r="J44" s="551"/>
    </row>
    <row r="45" spans="1:12" x14ac:dyDescent="0.2">
      <c r="A45" s="528" t="s">
        <v>534</v>
      </c>
      <c r="B45" s="528" t="s">
        <v>536</v>
      </c>
      <c r="C45" s="528" t="s">
        <v>1806</v>
      </c>
      <c r="D45" s="528" t="s">
        <v>537</v>
      </c>
      <c r="E45" s="528" t="s">
        <v>538</v>
      </c>
      <c r="F45" s="528" t="s">
        <v>20</v>
      </c>
      <c r="G45" s="528" t="s">
        <v>131</v>
      </c>
      <c r="H45" s="528" t="s">
        <v>60</v>
      </c>
      <c r="I45" s="534" t="s">
        <v>2668</v>
      </c>
      <c r="J45" s="483" t="s">
        <v>1807</v>
      </c>
      <c r="L45" s="137">
        <v>1.3888888888888888E-2</v>
      </c>
    </row>
    <row r="46" spans="1:12" ht="16" thickBot="1" x14ac:dyDescent="0.25">
      <c r="A46" s="556" t="str">
        <f>'U13-U17-U20 Champs Timescale'!B43</f>
        <v>F11</v>
      </c>
      <c r="B46" s="556">
        <f>'U13-U17-U20 Champs Timescale'!E43</f>
        <v>0.59722222222222221</v>
      </c>
      <c r="C46" s="556">
        <f>B46</f>
        <v>0.59722222222222221</v>
      </c>
      <c r="D46" s="556">
        <f>'U13-U17-U20 Champs Timescale'!F43</f>
        <v>0.61458333333333337</v>
      </c>
      <c r="E46" s="556">
        <f>'U13-U17-U20 Champs Timescale'!G43</f>
        <v>0.63888888888888895</v>
      </c>
      <c r="F46" s="556" t="str">
        <f>'U13-U17-U20 Champs Timescale'!K43</f>
        <v>High Jump</v>
      </c>
      <c r="G46" s="556" t="str">
        <f>'U13-U17-U20 Champs Timescale'!H43</f>
        <v>U17M</v>
      </c>
      <c r="H46" s="556" t="str">
        <f>'U13-U17-U20 Champs Timescale'!L43</f>
        <v>Final</v>
      </c>
      <c r="I46" s="557"/>
      <c r="J46" s="558">
        <f>'U13-U17-U20 Champs Timescale'!I43</f>
        <v>6</v>
      </c>
    </row>
    <row r="47" spans="1:12" x14ac:dyDescent="0.2">
      <c r="A47" s="541" t="str">
        <f>'U13-U17-U20 Champs Timescale'!B15</f>
        <v>T05-2</v>
      </c>
      <c r="B47" s="542">
        <f>'U13-U17-U20 Champs Timescale'!E15</f>
        <v>0.60416666666666641</v>
      </c>
      <c r="C47" s="542">
        <f>'U13-U17-U20 Champs Timescale'!E15</f>
        <v>0.60416666666666641</v>
      </c>
      <c r="D47" s="542">
        <f>'U13-U17-U20 Champs Timescale'!F15</f>
        <v>0.61805555555555525</v>
      </c>
      <c r="E47" s="542">
        <f>'U13-U17-U20 Champs Timescale'!G15</f>
        <v>0.62152777777777746</v>
      </c>
      <c r="F47" s="542" t="str">
        <f>'U13-U17-U20 Champs Timescale'!K15</f>
        <v>200m</v>
      </c>
      <c r="G47" s="542" t="str">
        <f>'U13-U17-U20 Champs Timescale'!H15</f>
        <v>U20W</v>
      </c>
      <c r="H47" s="542" t="s">
        <v>2675</v>
      </c>
      <c r="I47" s="543" t="str">
        <f>'U13-U17-U20 Champs Timescale'!J15</f>
        <v>2</v>
      </c>
      <c r="J47" s="544">
        <f>'U13-U17-U20 Champs Timescale'!I15</f>
        <v>8</v>
      </c>
    </row>
    <row r="48" spans="1:12" ht="16" thickBot="1" x14ac:dyDescent="0.25">
      <c r="A48" s="548"/>
      <c r="B48" s="549"/>
      <c r="C48" s="549">
        <f>C47</f>
        <v>0.60416666666666641</v>
      </c>
      <c r="D48" s="549">
        <f>SUM(D47+$L$5)</f>
        <v>0.62152777777777746</v>
      </c>
      <c r="E48" s="549">
        <f>SUM(E47+$L$5)</f>
        <v>0.62499999999999967</v>
      </c>
      <c r="F48" s="549"/>
      <c r="G48" s="549"/>
      <c r="H48" s="549" t="s">
        <v>2676</v>
      </c>
      <c r="I48" s="550"/>
      <c r="J48" s="551"/>
    </row>
    <row r="49" spans="1:12" x14ac:dyDescent="0.2">
      <c r="A49" s="541" t="str">
        <f>'U13-U17-U20 Champs Timescale'!B16</f>
        <v>T06-2</v>
      </c>
      <c r="B49" s="542">
        <f>'U13-U17-U20 Champs Timescale'!E16</f>
        <v>0.61111111111111083</v>
      </c>
      <c r="C49" s="542">
        <f>'U13-U17-U20 Champs Timescale'!E16</f>
        <v>0.61111111111111083</v>
      </c>
      <c r="D49" s="542">
        <f>'U13-U17-U20 Champs Timescale'!F16</f>
        <v>0.62499999999999967</v>
      </c>
      <c r="E49" s="542">
        <f>'U13-U17-U20 Champs Timescale'!G16</f>
        <v>0.62847222222222188</v>
      </c>
      <c r="F49" s="542" t="str">
        <f>'U13-U17-U20 Champs Timescale'!K16</f>
        <v>200m</v>
      </c>
      <c r="G49" s="542" t="str">
        <f>'U13-U17-U20 Champs Timescale'!H16</f>
        <v>U13G</v>
      </c>
      <c r="H49" s="542" t="s">
        <v>2675</v>
      </c>
      <c r="I49" s="543" t="str">
        <f>'U13-U17-U20 Champs Timescale'!J16</f>
        <v>2</v>
      </c>
      <c r="J49" s="544">
        <f>'U13-U17-U20 Champs Timescale'!I16</f>
        <v>8</v>
      </c>
    </row>
    <row r="50" spans="1:12" ht="16" thickBot="1" x14ac:dyDescent="0.25">
      <c r="A50" s="548"/>
      <c r="B50" s="549"/>
      <c r="C50" s="549">
        <f>C49</f>
        <v>0.61111111111111083</v>
      </c>
      <c r="D50" s="549">
        <f>SUM(D49+$L$5)</f>
        <v>0.62847222222222188</v>
      </c>
      <c r="E50" s="549">
        <f>SUM(E49+$L$5)</f>
        <v>0.63194444444444409</v>
      </c>
      <c r="F50" s="549"/>
      <c r="G50" s="549"/>
      <c r="H50" s="549" t="s">
        <v>2676</v>
      </c>
      <c r="I50" s="550"/>
      <c r="J50" s="551"/>
    </row>
    <row r="51" spans="1:12" ht="16" thickBot="1" x14ac:dyDescent="0.25">
      <c r="A51" s="559" t="str">
        <f>'U13-U17-U20 Champs Timescale'!B17</f>
        <v>T11-1</v>
      </c>
      <c r="B51" s="560">
        <f>'U13-U17-U20 Champs Timescale'!E17</f>
        <v>0.61805555555555525</v>
      </c>
      <c r="C51" s="560">
        <f>'U13-U17-U20 Champs Timescale'!E17</f>
        <v>0.61805555555555525</v>
      </c>
      <c r="D51" s="560">
        <f>'U13-U17-U20 Champs Timescale'!F17</f>
        <v>0.63194444444444409</v>
      </c>
      <c r="E51" s="560">
        <f>'U13-U17-U20 Champs Timescale'!G17</f>
        <v>0.6354166666666663</v>
      </c>
      <c r="F51" s="560" t="str">
        <f>'U13-U17-U20 Champs Timescale'!K17</f>
        <v>800m</v>
      </c>
      <c r="G51" s="560" t="str">
        <f>'U13-U17-U20 Champs Timescale'!H17</f>
        <v>U13G</v>
      </c>
      <c r="H51" s="560" t="s">
        <v>2678</v>
      </c>
      <c r="I51" s="561" t="str">
        <f>'U13-U17-U20 Champs Timescale'!J17</f>
        <v>1</v>
      </c>
      <c r="J51" s="562">
        <f>'U13-U17-U20 Champs Timescale'!I17</f>
        <v>6</v>
      </c>
    </row>
    <row r="52" spans="1:12" x14ac:dyDescent="0.2">
      <c r="A52" s="553" t="str">
        <f>'U13-U17-U20 Champs Timescale'!B44</f>
        <v>F12</v>
      </c>
      <c r="B52" s="553">
        <f>'U13-U17-U20 Champs Timescale'!E44</f>
        <v>0.61805555555555547</v>
      </c>
      <c r="C52" s="553">
        <f>B52</f>
        <v>0.61805555555555547</v>
      </c>
      <c r="D52" s="553">
        <f>'U13-U17-U20 Champs Timescale'!F44</f>
        <v>0.63541666666666663</v>
      </c>
      <c r="E52" s="553">
        <f>'U13-U17-U20 Champs Timescale'!G44</f>
        <v>0.65972222222222221</v>
      </c>
      <c r="F52" s="553" t="str">
        <f>'U13-U17-U20 Champs Timescale'!K44</f>
        <v>Long Jump</v>
      </c>
      <c r="G52" s="553" t="str">
        <f>'U13-U17-U20 Champs Timescale'!H44</f>
        <v>U13G</v>
      </c>
      <c r="H52" s="553" t="str">
        <f>'U13-U17-U20 Champs Timescale'!L44</f>
        <v>Final</v>
      </c>
      <c r="I52" s="554"/>
      <c r="J52" s="555">
        <f>'U13-U17-U20 Champs Timescale'!I44</f>
        <v>11</v>
      </c>
    </row>
    <row r="53" spans="1:12" x14ac:dyDescent="0.2">
      <c r="A53" s="532" t="str">
        <f>'U13-U17-U20 Champs Timescale'!B45</f>
        <v>F13</v>
      </c>
      <c r="B53" s="532">
        <f>'U13-U17-U20 Champs Timescale'!E45</f>
        <v>0.61805555555555547</v>
      </c>
      <c r="C53" s="532">
        <f>B53</f>
        <v>0.61805555555555547</v>
      </c>
      <c r="D53" s="532">
        <f>'U13-U17-U20 Champs Timescale'!F45</f>
        <v>0.63541666666666663</v>
      </c>
      <c r="E53" s="532">
        <f>'U13-U17-U20 Champs Timescale'!G45</f>
        <v>0.65972222222222221</v>
      </c>
      <c r="F53" s="532" t="str">
        <f>'U13-U17-U20 Champs Timescale'!K45</f>
        <v>Shot</v>
      </c>
      <c r="G53" s="532" t="str">
        <f>'U13-U17-U20 Champs Timescale'!H45</f>
        <v>U20W</v>
      </c>
      <c r="H53" s="532" t="str">
        <f>'U13-U17-U20 Champs Timescale'!L45</f>
        <v>Final</v>
      </c>
      <c r="I53" s="535"/>
      <c r="J53" s="533">
        <f>'U13-U17-U20 Champs Timescale'!I45</f>
        <v>1</v>
      </c>
    </row>
    <row r="54" spans="1:12" ht="16" thickBot="1" x14ac:dyDescent="0.25">
      <c r="A54" s="532" t="str">
        <f>'U13-U17-U20 Champs Timescale'!B46</f>
        <v>F14</v>
      </c>
      <c r="B54" s="532">
        <f>'U13-U17-U20 Champs Timescale'!E46</f>
        <v>0.61805555555555547</v>
      </c>
      <c r="C54" s="532">
        <f>B54</f>
        <v>0.61805555555555547</v>
      </c>
      <c r="D54" s="532">
        <f>'U13-U17-U20 Champs Timescale'!F46</f>
        <v>0.63541666666666663</v>
      </c>
      <c r="E54" s="532">
        <f>'U13-U17-U20 Champs Timescale'!G46</f>
        <v>0.65972222222222221</v>
      </c>
      <c r="F54" s="532" t="str">
        <f>'U13-U17-U20 Champs Timescale'!K46</f>
        <v>Shot</v>
      </c>
      <c r="G54" s="532" t="str">
        <f>'U13-U17-U20 Champs Timescale'!H46</f>
        <v>U17W</v>
      </c>
      <c r="H54" s="532" t="str">
        <f>'U13-U17-U20 Champs Timescale'!L46</f>
        <v>Final</v>
      </c>
      <c r="I54" s="535"/>
      <c r="J54" s="533">
        <f>'U13-U17-U20 Champs Timescale'!I46</f>
        <v>8</v>
      </c>
    </row>
    <row r="55" spans="1:12" x14ac:dyDescent="0.2">
      <c r="A55" s="541" t="str">
        <f>'U13-U17-U20 Champs Timescale'!B18</f>
        <v>T12-1</v>
      </c>
      <c r="B55" s="542">
        <f>'U13-U17-U20 Champs Timescale'!E18</f>
        <v>0.62152777777777746</v>
      </c>
      <c r="C55" s="542">
        <f>'U13-U17-U20 Champs Timescale'!E18</f>
        <v>0.62152777777777746</v>
      </c>
      <c r="D55" s="542">
        <f>'U13-U17-U20 Champs Timescale'!F18</f>
        <v>0.6354166666666663</v>
      </c>
      <c r="E55" s="542">
        <f>'U13-U17-U20 Champs Timescale'!G18</f>
        <v>0.63888888888888851</v>
      </c>
      <c r="F55" s="542" t="str">
        <f>'U13-U17-U20 Champs Timescale'!K18</f>
        <v>800m</v>
      </c>
      <c r="G55" s="542" t="str">
        <f>'U13-U17-U20 Champs Timescale'!H18</f>
        <v>U13B</v>
      </c>
      <c r="H55" s="542" t="str">
        <f>'U13-U17-U20 Champs Timescale'!L18</f>
        <v>Time Trials</v>
      </c>
      <c r="I55" s="543" t="str">
        <f>'U13-U17-U20 Champs Timescale'!J18</f>
        <v>2</v>
      </c>
      <c r="J55" s="544">
        <f>'U13-U17-U20 Champs Timescale'!I18</f>
        <v>8</v>
      </c>
    </row>
    <row r="56" spans="1:12" ht="16" thickBot="1" x14ac:dyDescent="0.25">
      <c r="A56" s="548"/>
      <c r="B56" s="549"/>
      <c r="C56" s="549">
        <f>C55</f>
        <v>0.62152777777777746</v>
      </c>
      <c r="D56" s="549">
        <f>SUM(D55+$L$5)</f>
        <v>0.63888888888888851</v>
      </c>
      <c r="E56" s="549">
        <f>SUM(E55+$L$5)</f>
        <v>0.64236111111111072</v>
      </c>
      <c r="F56" s="549"/>
      <c r="G56" s="549"/>
      <c r="H56" s="549"/>
      <c r="I56" s="550"/>
      <c r="J56" s="551"/>
    </row>
    <row r="57" spans="1:12" x14ac:dyDescent="0.2">
      <c r="A57" s="138" t="str">
        <f>'U13-U17-U20 Champs Timescale'!B19</f>
        <v>T13-1</v>
      </c>
      <c r="B57" s="138">
        <f>'U13-U17-U20 Champs Timescale'!E19</f>
        <v>0.62847222222222188</v>
      </c>
      <c r="C57" s="138">
        <f>'U13-U17-U20 Champs Timescale'!E19</f>
        <v>0.62847222222222188</v>
      </c>
      <c r="D57" s="138">
        <f>'U13-U17-U20 Champs Timescale'!F19</f>
        <v>0.64236111111111072</v>
      </c>
      <c r="E57" s="138">
        <f>'U13-U17-U20 Champs Timescale'!G19</f>
        <v>0.64583333333333293</v>
      </c>
      <c r="F57" s="138" t="str">
        <f>'U13-U17-U20 Champs Timescale'!K19</f>
        <v>800m</v>
      </c>
      <c r="G57" s="138" t="str">
        <f>'U13-U17-U20 Champs Timescale'!H19</f>
        <v>U20W</v>
      </c>
      <c r="H57" s="138" t="str">
        <f>'U13-U17-U20 Champs Timescale'!L19</f>
        <v>Straight Final</v>
      </c>
      <c r="I57" s="235" t="str">
        <f>'U13-U17-U20 Champs Timescale'!J19</f>
        <v>1</v>
      </c>
      <c r="J57" s="483">
        <f>'U13-U17-U20 Champs Timescale'!I19</f>
        <v>5</v>
      </c>
    </row>
    <row r="58" spans="1:12" x14ac:dyDescent="0.2">
      <c r="A58" s="138" t="str">
        <f>'U13-U17-U20 Champs Timescale'!B20</f>
        <v>T01-2</v>
      </c>
      <c r="B58" s="138">
        <f>'U13-U17-U20 Champs Timescale'!E20</f>
        <v>0.63194444444444409</v>
      </c>
      <c r="C58" s="138">
        <f>'U13-U17-U20 Champs Timescale'!E20</f>
        <v>0.63194444444444409</v>
      </c>
      <c r="D58" s="138">
        <f>'U13-U17-U20 Champs Timescale'!F20</f>
        <v>0.64583333333333293</v>
      </c>
      <c r="E58" s="138">
        <f>'U13-U17-U20 Champs Timescale'!G20</f>
        <v>0.64930555555555514</v>
      </c>
      <c r="F58" s="138" t="str">
        <f>'U13-U17-U20 Champs Timescale'!K20</f>
        <v>800m</v>
      </c>
      <c r="G58" s="138" t="str">
        <f>'U13-U17-U20 Champs Timescale'!H20</f>
        <v>U17M</v>
      </c>
      <c r="H58" s="138" t="str">
        <f>'U13-U17-U20 Champs Timescale'!L20</f>
        <v>Final</v>
      </c>
      <c r="I58" s="235" t="str">
        <f>'U13-U17-U20 Champs Timescale'!J20</f>
        <v>1</v>
      </c>
      <c r="J58" s="483">
        <f>'U13-U17-U20 Champs Timescale'!I20</f>
        <v>6</v>
      </c>
    </row>
    <row r="59" spans="1:12" x14ac:dyDescent="0.2">
      <c r="A59" s="138" t="str">
        <f>'U13-U17-U20 Champs Timescale'!B21</f>
        <v>T02-2</v>
      </c>
      <c r="B59" s="138">
        <f>'U13-U17-U20 Champs Timescale'!E21</f>
        <v>0.6354166666666663</v>
      </c>
      <c r="C59" s="138">
        <f>'U13-U17-U20 Champs Timescale'!E21</f>
        <v>0.6354166666666663</v>
      </c>
      <c r="D59" s="138">
        <f>'U13-U17-U20 Champs Timescale'!F21</f>
        <v>0.64930555555555514</v>
      </c>
      <c r="E59" s="138">
        <f>'U13-U17-U20 Champs Timescale'!G21</f>
        <v>0.65277777777777735</v>
      </c>
      <c r="F59" s="138" t="str">
        <f>'U13-U17-U20 Champs Timescale'!K21</f>
        <v>800m</v>
      </c>
      <c r="G59" s="138" t="str">
        <f>'U13-U17-U20 Champs Timescale'!H21</f>
        <v>U20M</v>
      </c>
      <c r="H59" s="138" t="str">
        <f>'U13-U17-U20 Champs Timescale'!L21</f>
        <v>Final</v>
      </c>
      <c r="I59" s="235" t="str">
        <f>'U13-U17-U20 Champs Timescale'!J21</f>
        <v>1</v>
      </c>
      <c r="J59" s="483">
        <f>'U13-U17-U20 Champs Timescale'!I21</f>
        <v>6</v>
      </c>
    </row>
    <row r="60" spans="1:12" x14ac:dyDescent="0.2">
      <c r="A60" s="138" t="str">
        <f>'U13-U17-U20 Champs Timescale'!B22</f>
        <v>T03-2</v>
      </c>
      <c r="B60" s="138">
        <f>'U13-U17-U20 Champs Timescale'!E22</f>
        <v>0.63888888888888851</v>
      </c>
      <c r="C60" s="138">
        <f>'U13-U17-U20 Champs Timescale'!E22</f>
        <v>0.63888888888888851</v>
      </c>
      <c r="D60" s="138">
        <f>'U13-U17-U20 Champs Timescale'!F22</f>
        <v>0.65277777777777735</v>
      </c>
      <c r="E60" s="138">
        <f>'U13-U17-U20 Champs Timescale'!G22</f>
        <v>0.65624999999999956</v>
      </c>
      <c r="F60" s="138" t="str">
        <f>'U13-U17-U20 Champs Timescale'!K22</f>
        <v>800m</v>
      </c>
      <c r="G60" s="138" t="str">
        <f>'U13-U17-U20 Champs Timescale'!H22</f>
        <v>U17W</v>
      </c>
      <c r="H60" s="138" t="str">
        <f>'U13-U17-U20 Champs Timescale'!L22</f>
        <v>Final</v>
      </c>
      <c r="I60" s="235" t="str">
        <f>'U13-U17-U20 Champs Timescale'!J22</f>
        <v>1</v>
      </c>
      <c r="J60" s="483">
        <f>'U13-U17-U20 Champs Timescale'!I22</f>
        <v>6</v>
      </c>
    </row>
    <row r="61" spans="1:12" x14ac:dyDescent="0.2">
      <c r="A61" s="138" t="str">
        <f>'U13-U17-U20 Champs Timescale'!B23</f>
        <v>T07-2</v>
      </c>
      <c r="B61" s="138">
        <f>'U13-U17-U20 Champs Timescale'!E23</f>
        <v>0.64236111111111072</v>
      </c>
      <c r="C61" s="138">
        <f>'U13-U17-U20 Champs Timescale'!E23</f>
        <v>0.64236111111111072</v>
      </c>
      <c r="D61" s="138">
        <f>'U13-U17-U20 Champs Timescale'!F23</f>
        <v>0.65624999999999956</v>
      </c>
      <c r="E61" s="138">
        <f>'U13-U17-U20 Champs Timescale'!G23</f>
        <v>0.65972222222222177</v>
      </c>
      <c r="F61" s="138" t="str">
        <f>'U13-U17-U20 Champs Timescale'!K23</f>
        <v>200m</v>
      </c>
      <c r="G61" s="138" t="str">
        <f>'U13-U17-U20 Champs Timescale'!H23</f>
        <v>U20M</v>
      </c>
      <c r="H61" s="138" t="str">
        <f>'U13-U17-U20 Champs Timescale'!L23</f>
        <v>Final</v>
      </c>
      <c r="I61" s="235" t="str">
        <f>'U13-U17-U20 Champs Timescale'!J23</f>
        <v>1</v>
      </c>
      <c r="J61" s="483">
        <f>'U13-U17-U20 Champs Timescale'!I23</f>
        <v>4</v>
      </c>
      <c r="L61" s="137">
        <v>1.3888888888888888E-2</v>
      </c>
    </row>
    <row r="62" spans="1:12" x14ac:dyDescent="0.2">
      <c r="A62" s="138" t="str">
        <f>'U13-U17-U20 Champs Timescale'!B24</f>
        <v>T08-2</v>
      </c>
      <c r="B62" s="138">
        <f>'U13-U17-U20 Champs Timescale'!E24</f>
        <v>0.64583333333333293</v>
      </c>
      <c r="C62" s="138">
        <f>'U13-U17-U20 Champs Timescale'!E24</f>
        <v>0.64583333333333293</v>
      </c>
      <c r="D62" s="138">
        <f>'U13-U17-U20 Champs Timescale'!F24</f>
        <v>0.65972222222222177</v>
      </c>
      <c r="E62" s="138">
        <f>'U13-U17-U20 Champs Timescale'!G24</f>
        <v>0.66319444444444398</v>
      </c>
      <c r="F62" s="138" t="str">
        <f>'U13-U17-U20 Champs Timescale'!K24</f>
        <v>200m</v>
      </c>
      <c r="G62" s="138" t="str">
        <f>'U13-U17-U20 Champs Timescale'!H24</f>
        <v>U17M</v>
      </c>
      <c r="H62" s="138" t="str">
        <f>'U13-U17-U20 Champs Timescale'!L24</f>
        <v>Final</v>
      </c>
      <c r="I62" s="235" t="str">
        <f>'U13-U17-U20 Champs Timescale'!J24</f>
        <v>1</v>
      </c>
      <c r="J62" s="483">
        <f>'U13-U17-U20 Champs Timescale'!I24</f>
        <v>4</v>
      </c>
    </row>
    <row r="63" spans="1:12" x14ac:dyDescent="0.2">
      <c r="A63" s="138" t="str">
        <f>'U13-U17-U20 Champs Timescale'!B25</f>
        <v>T09-2</v>
      </c>
      <c r="B63" s="138">
        <f>'U13-U17-U20 Champs Timescale'!E25</f>
        <v>0.64930555555555514</v>
      </c>
      <c r="C63" s="138">
        <f>'U13-U17-U20 Champs Timescale'!E25</f>
        <v>0.64930555555555514</v>
      </c>
      <c r="D63" s="138">
        <f>'U13-U17-U20 Champs Timescale'!F25</f>
        <v>0.66319444444444398</v>
      </c>
      <c r="E63" s="138">
        <f>'U13-U17-U20 Champs Timescale'!G25</f>
        <v>0.66666666666666619</v>
      </c>
      <c r="F63" s="138" t="str">
        <f>'U13-U17-U20 Champs Timescale'!K25</f>
        <v>200m</v>
      </c>
      <c r="G63" s="138" t="str">
        <f>'U13-U17-U20 Champs Timescale'!H25</f>
        <v>U13B</v>
      </c>
      <c r="H63" s="138" t="str">
        <f>'U13-U17-U20 Champs Timescale'!L25</f>
        <v>Final</v>
      </c>
      <c r="I63" s="235" t="str">
        <f>'U13-U17-U20 Champs Timescale'!J25</f>
        <v>1</v>
      </c>
      <c r="J63" s="483">
        <f>'U13-U17-U20 Champs Timescale'!I25</f>
        <v>4</v>
      </c>
    </row>
    <row r="64" spans="1:12" x14ac:dyDescent="0.2">
      <c r="A64" s="138" t="str">
        <f>'U13-U17-U20 Champs Timescale'!B26</f>
        <v>T04-3</v>
      </c>
      <c r="B64" s="138">
        <f>'U13-U17-U20 Champs Timescale'!E26</f>
        <v>0.65277777777777735</v>
      </c>
      <c r="C64" s="138">
        <f>'U13-U17-U20 Champs Timescale'!E26</f>
        <v>0.65277777777777735</v>
      </c>
      <c r="D64" s="138">
        <f>'U13-U17-U20 Champs Timescale'!F26</f>
        <v>0.66666666666666619</v>
      </c>
      <c r="E64" s="138">
        <f>'U13-U17-U20 Champs Timescale'!G26</f>
        <v>0.6701388888888884</v>
      </c>
      <c r="F64" s="138" t="str">
        <f>'U13-U17-U20 Champs Timescale'!K26</f>
        <v>200m</v>
      </c>
      <c r="G64" s="138" t="str">
        <f>'U13-U17-U20 Champs Timescale'!H26</f>
        <v>U17W</v>
      </c>
      <c r="H64" s="138" t="str">
        <f>'U13-U17-U20 Champs Timescale'!L26</f>
        <v>Final</v>
      </c>
      <c r="I64" s="235" t="str">
        <f>'U13-U17-U20 Champs Timescale'!J26</f>
        <v>1</v>
      </c>
      <c r="J64" s="483">
        <f>'U13-U17-U20 Champs Timescale'!I26</f>
        <v>4</v>
      </c>
    </row>
    <row r="65" spans="1:12" x14ac:dyDescent="0.2">
      <c r="A65" s="138" t="str">
        <f>'U13-U17-U20 Champs Timescale'!B27</f>
        <v>T05-3</v>
      </c>
      <c r="B65" s="138">
        <f>'U13-U17-U20 Champs Timescale'!E27</f>
        <v>0.65624999999999956</v>
      </c>
      <c r="C65" s="138">
        <f>'U13-U17-U20 Champs Timescale'!E27</f>
        <v>0.65624999999999956</v>
      </c>
      <c r="D65" s="138">
        <f>'U13-U17-U20 Champs Timescale'!F27</f>
        <v>0.6701388888888884</v>
      </c>
      <c r="E65" s="138">
        <f>'U13-U17-U20 Champs Timescale'!G27</f>
        <v>0.67361111111111061</v>
      </c>
      <c r="F65" s="138" t="str">
        <f>'U13-U17-U20 Champs Timescale'!K27</f>
        <v>200m</v>
      </c>
      <c r="G65" s="138" t="str">
        <f>'U13-U17-U20 Champs Timescale'!H27</f>
        <v>U20W</v>
      </c>
      <c r="H65" s="138" t="str">
        <f>'U13-U17-U20 Champs Timescale'!L27</f>
        <v>Final</v>
      </c>
      <c r="I65" s="235" t="str">
        <f>'U13-U17-U20 Champs Timescale'!J27</f>
        <v>1</v>
      </c>
      <c r="J65" s="483">
        <f>'U13-U17-U20 Champs Timescale'!I27</f>
        <v>4</v>
      </c>
    </row>
    <row r="66" spans="1:12" x14ac:dyDescent="0.2">
      <c r="A66" s="138" t="str">
        <f>'U13-U17-U20 Champs Timescale'!B28</f>
        <v>T06-3</v>
      </c>
      <c r="B66" s="138">
        <f>'U13-U17-U20 Champs Timescale'!E28</f>
        <v>0.65972222222222177</v>
      </c>
      <c r="C66" s="138">
        <f>'U13-U17-U20 Champs Timescale'!E28</f>
        <v>0.65972222222222177</v>
      </c>
      <c r="D66" s="138">
        <f>'U13-U17-U20 Champs Timescale'!F28</f>
        <v>0.67361111111111061</v>
      </c>
      <c r="E66" s="138">
        <f>'U13-U17-U20 Champs Timescale'!G28</f>
        <v>0.67708333333333282</v>
      </c>
      <c r="F66" s="138" t="str">
        <f>'U13-U17-U20 Champs Timescale'!K28</f>
        <v>200m</v>
      </c>
      <c r="G66" s="138" t="str">
        <f>'U13-U17-U20 Champs Timescale'!H28</f>
        <v>U13G</v>
      </c>
      <c r="H66" s="138" t="str">
        <f>'U13-U17-U20 Champs Timescale'!L28</f>
        <v>Final</v>
      </c>
      <c r="I66" s="235" t="str">
        <f>'U13-U17-U20 Champs Timescale'!J28</f>
        <v>1</v>
      </c>
      <c r="J66" s="483">
        <f>'U13-U17-U20 Champs Timescale'!I28</f>
        <v>4</v>
      </c>
    </row>
    <row r="67" spans="1:12" x14ac:dyDescent="0.2">
      <c r="A67" s="530"/>
      <c r="B67" s="530"/>
      <c r="C67" s="530"/>
      <c r="D67" s="530"/>
      <c r="E67" s="530"/>
      <c r="F67" s="530"/>
      <c r="G67" s="530"/>
      <c r="H67" s="530"/>
      <c r="I67" s="536"/>
    </row>
    <row r="68" spans="1:12" ht="25" x14ac:dyDescent="0.2">
      <c r="A68" s="748" t="str">
        <f>CONCATENATE("CALL ROOM SCHEDULE - IN TIME -"," ",'FINAL TIMETABLE for indoor'!B32)</f>
        <v>CALL ROOM SCHEDULE - IN TIME - Sunday 6th February</v>
      </c>
      <c r="B68" s="748"/>
      <c r="C68" s="748"/>
      <c r="D68" s="748"/>
      <c r="E68" s="748"/>
      <c r="F68" s="748"/>
      <c r="G68" s="748"/>
      <c r="H68" s="748"/>
      <c r="I68" s="748"/>
      <c r="J68" s="748"/>
    </row>
    <row r="69" spans="1:12" x14ac:dyDescent="0.2">
      <c r="A69" s="528" t="s">
        <v>534</v>
      </c>
      <c r="B69" s="528" t="s">
        <v>536</v>
      </c>
      <c r="C69" s="528" t="s">
        <v>1806</v>
      </c>
      <c r="D69" s="528" t="s">
        <v>537</v>
      </c>
      <c r="E69" s="528" t="s">
        <v>538</v>
      </c>
      <c r="F69" s="528" t="s">
        <v>20</v>
      </c>
      <c r="G69" s="528" t="s">
        <v>131</v>
      </c>
      <c r="H69" s="528" t="s">
        <v>60</v>
      </c>
      <c r="I69" s="534" t="s">
        <v>2668</v>
      </c>
      <c r="J69" s="483" t="s">
        <v>1807</v>
      </c>
      <c r="L69" s="137">
        <v>1.3888888888888888E-2</v>
      </c>
    </row>
    <row r="70" spans="1:12" x14ac:dyDescent="0.2">
      <c r="A70" s="564" t="str">
        <f>'U13-U17-U20 Champs Timescale'!B82</f>
        <v>F15</v>
      </c>
      <c r="B70" s="564">
        <f>'U13-U17-U20 Champs Timescale'!E82</f>
        <v>0.45416666666666666</v>
      </c>
      <c r="C70" s="564">
        <f t="shared" ref="C70:C92" si="18">SUM(B70+$L$5)</f>
        <v>0.45763888888888887</v>
      </c>
      <c r="D70" s="564">
        <f>'U13-U17-U20 Champs Timescale'!F82</f>
        <v>0.47152777777777777</v>
      </c>
      <c r="E70" s="564">
        <f>'U13-U17-U20 Champs Timescale'!G82</f>
        <v>0.5</v>
      </c>
      <c r="F70" s="564" t="str">
        <f>'U13-U17-U20 Champs Timescale'!K82</f>
        <v>Shot</v>
      </c>
      <c r="G70" s="564" t="str">
        <f>'U13-U17-U20 Champs Timescale'!K82</f>
        <v>Shot</v>
      </c>
      <c r="H70" s="564" t="str">
        <f>'U13-U17-U20 Champs Timescale'!L82</f>
        <v>Final</v>
      </c>
      <c r="I70" s="535"/>
      <c r="J70" s="565">
        <f>'U13-U17-U20 Champs Timescale'!I82</f>
        <v>12</v>
      </c>
    </row>
    <row r="71" spans="1:12" x14ac:dyDescent="0.2">
      <c r="A71" s="564" t="str">
        <f>'U13-U17-U20 Champs Timescale'!B83</f>
        <v>F16</v>
      </c>
      <c r="B71" s="564">
        <f>'U13-U17-U20 Champs Timescale'!E83</f>
        <v>0.44791666666666669</v>
      </c>
      <c r="C71" s="564">
        <f t="shared" si="18"/>
        <v>0.4513888888888889</v>
      </c>
      <c r="D71" s="564">
        <f>'U13-U17-U20 Champs Timescale'!F83</f>
        <v>0.46527777777777779</v>
      </c>
      <c r="E71" s="564">
        <f>'U13-U17-U20 Champs Timescale'!G83</f>
        <v>0.5</v>
      </c>
      <c r="F71" s="564" t="str">
        <f>'U13-U17-U20 Champs Timescale'!K83</f>
        <v>Pole Vault</v>
      </c>
      <c r="G71" s="564" t="str">
        <f>'U13-U17-U20 Champs Timescale'!K83</f>
        <v>Pole Vault</v>
      </c>
      <c r="H71" s="564" t="str">
        <f>'U13-U17-U20 Champs Timescale'!L83</f>
        <v>Final</v>
      </c>
      <c r="I71" s="535"/>
      <c r="J71" s="565">
        <f>'U13-U17-U20 Champs Timescale'!I83</f>
        <v>6</v>
      </c>
    </row>
    <row r="72" spans="1:12" x14ac:dyDescent="0.2">
      <c r="A72" s="564" t="str">
        <f>'U13-U17-U20 Champs Timescale'!B84</f>
        <v>F17</v>
      </c>
      <c r="B72" s="564">
        <f>'U13-U17-U20 Champs Timescale'!E84</f>
        <v>0.44791666666666669</v>
      </c>
      <c r="C72" s="564">
        <f t="shared" si="18"/>
        <v>0.4513888888888889</v>
      </c>
      <c r="D72" s="564">
        <f>'U13-U17-U20 Champs Timescale'!F84</f>
        <v>0.46527777777777779</v>
      </c>
      <c r="E72" s="564">
        <f>'U13-U17-U20 Champs Timescale'!G84</f>
        <v>0.5</v>
      </c>
      <c r="F72" s="564" t="str">
        <f>'U13-U17-U20 Champs Timescale'!K84</f>
        <v>Pole Vault</v>
      </c>
      <c r="G72" s="564" t="str">
        <f>'U13-U17-U20 Champs Timescale'!K84</f>
        <v>Pole Vault</v>
      </c>
      <c r="H72" s="564" t="str">
        <f>'U13-U17-U20 Champs Timescale'!L84</f>
        <v>Final</v>
      </c>
      <c r="I72" s="535"/>
      <c r="J72" s="565">
        <f>'U13-U17-U20 Champs Timescale'!I84</f>
        <v>3</v>
      </c>
    </row>
    <row r="73" spans="1:12" ht="16" thickBot="1" x14ac:dyDescent="0.25">
      <c r="A73" s="564" t="str">
        <f>'U13-U17-U20 Champs Timescale'!B85</f>
        <v>F18</v>
      </c>
      <c r="B73" s="564">
        <f>'U13-U17-U20 Champs Timescale'!E85</f>
        <v>0.46180555555555558</v>
      </c>
      <c r="C73" s="564">
        <f t="shared" si="18"/>
        <v>0.46527777777777779</v>
      </c>
      <c r="D73" s="564">
        <f>'U13-U17-U20 Champs Timescale'!F85</f>
        <v>0.47916666666666669</v>
      </c>
      <c r="E73" s="564">
        <f>'U13-U17-U20 Champs Timescale'!G85</f>
        <v>0.48958333333333331</v>
      </c>
      <c r="F73" s="564" t="str">
        <f>'U13-U17-U20 Champs Timescale'!K85</f>
        <v>Long Jump</v>
      </c>
      <c r="G73" s="564" t="str">
        <f>'U13-U17-U20 Champs Timescale'!K85</f>
        <v>Long Jump</v>
      </c>
      <c r="H73" s="564" t="str">
        <f>'U13-U17-U20 Champs Timescale'!L85</f>
        <v>Final</v>
      </c>
      <c r="I73" s="535"/>
      <c r="J73" s="565">
        <f>'U13-U17-U20 Champs Timescale'!I85</f>
        <v>5</v>
      </c>
    </row>
    <row r="74" spans="1:12" x14ac:dyDescent="0.2">
      <c r="A74" s="541" t="str">
        <f>'U13-U17-U20 Champs Timescale'!B51</f>
        <v>T14-1</v>
      </c>
      <c r="B74" s="542">
        <f>'U13-U17-U20 Champs Timescale'!E51</f>
        <v>0.4861111111111111</v>
      </c>
      <c r="C74" s="542">
        <f>B74</f>
        <v>0.4861111111111111</v>
      </c>
      <c r="D74" s="542">
        <f>'U13-U17-U20 Champs Timescale'!F51</f>
        <v>0.49652777777777779</v>
      </c>
      <c r="E74" s="542">
        <f>'U13-U17-U20 Champs Timescale'!G51</f>
        <v>0.5</v>
      </c>
      <c r="F74" s="542" t="str">
        <f>'U13-U17-U20 Champs Timescale'!K51</f>
        <v>400m</v>
      </c>
      <c r="G74" s="542" t="str">
        <f>'U13-U17-U20 Champs Timescale'!H51</f>
        <v>U20M</v>
      </c>
      <c r="H74" s="542" t="s">
        <v>2669</v>
      </c>
      <c r="I74" s="570" t="str">
        <f>'U13-U17-U20 Champs Timescale'!J51</f>
        <v>2</v>
      </c>
      <c r="J74" s="545">
        <f>'U13-U17-U20 Champs Timescale'!I51</f>
        <v>7</v>
      </c>
    </row>
    <row r="75" spans="1:12" ht="16" thickBot="1" x14ac:dyDescent="0.25">
      <c r="A75" s="548"/>
      <c r="B75" s="549"/>
      <c r="C75" s="549">
        <f>C74</f>
        <v>0.4861111111111111</v>
      </c>
      <c r="D75" s="549">
        <f>SUM(D74+$L$5)</f>
        <v>0.5</v>
      </c>
      <c r="E75" s="549">
        <f>SUM(E74+$L$5)</f>
        <v>0.50347222222222221</v>
      </c>
      <c r="F75" s="549"/>
      <c r="G75" s="549"/>
      <c r="H75" s="549" t="s">
        <v>2670</v>
      </c>
      <c r="I75" s="571"/>
      <c r="J75" s="552"/>
    </row>
    <row r="76" spans="1:12" x14ac:dyDescent="0.2">
      <c r="A76" s="541" t="str">
        <f>'U13-U17-U20 Champs Timescale'!B52</f>
        <v>T15-1</v>
      </c>
      <c r="B76" s="542">
        <f>'U13-U17-U20 Champs Timescale'!E52</f>
        <v>0.49305555555555552</v>
      </c>
      <c r="C76" s="542">
        <f>B76</f>
        <v>0.49305555555555552</v>
      </c>
      <c r="D76" s="542">
        <f>'U13-U17-U20 Champs Timescale'!F52</f>
        <v>0.50347222222222221</v>
      </c>
      <c r="E76" s="542">
        <f>'U13-U17-U20 Champs Timescale'!G52</f>
        <v>0.50694444444444442</v>
      </c>
      <c r="F76" s="542" t="str">
        <f>'U13-U17-U20 Champs Timescale'!K52</f>
        <v>400m</v>
      </c>
      <c r="G76" s="542" t="str">
        <f>'U13-U17-U20 Champs Timescale'!H52</f>
        <v>U20W</v>
      </c>
      <c r="H76" s="542" t="s">
        <v>2669</v>
      </c>
      <c r="I76" s="570" t="str">
        <f>'U13-U17-U20 Champs Timescale'!J52</f>
        <v>2</v>
      </c>
      <c r="J76" s="545">
        <f>'U13-U17-U20 Champs Timescale'!I52</f>
        <v>7</v>
      </c>
    </row>
    <row r="77" spans="1:12" ht="16" thickBot="1" x14ac:dyDescent="0.25">
      <c r="A77" s="548"/>
      <c r="B77" s="549"/>
      <c r="C77" s="549">
        <f>C76</f>
        <v>0.49305555555555552</v>
      </c>
      <c r="D77" s="549">
        <f>SUM(D76+$L$5)</f>
        <v>0.50694444444444442</v>
      </c>
      <c r="E77" s="549">
        <f>SUM(E76+$L$5)</f>
        <v>0.51041666666666663</v>
      </c>
      <c r="F77" s="549"/>
      <c r="G77" s="549"/>
      <c r="H77" s="549" t="s">
        <v>2670</v>
      </c>
      <c r="I77" s="571"/>
      <c r="J77" s="552"/>
    </row>
    <row r="78" spans="1:12" x14ac:dyDescent="0.2">
      <c r="A78" s="541" t="str">
        <f>'U13-U17-U20 Champs Timescale'!B53</f>
        <v>T16-1</v>
      </c>
      <c r="B78" s="542">
        <f>'U13-U17-U20 Champs Timescale'!E53</f>
        <v>0.49999999999999994</v>
      </c>
      <c r="C78" s="542">
        <f>B78</f>
        <v>0.49999999999999994</v>
      </c>
      <c r="D78" s="542">
        <f>'U13-U17-U20 Champs Timescale'!F53</f>
        <v>0.51041666666666663</v>
      </c>
      <c r="E78" s="542">
        <f>'U13-U17-U20 Champs Timescale'!G53</f>
        <v>0.51388888888888884</v>
      </c>
      <c r="F78" s="542" t="str">
        <f>'U13-U17-U20 Champs Timescale'!K53</f>
        <v>400m</v>
      </c>
      <c r="G78" s="542" t="str">
        <f>'U13-U17-U20 Champs Timescale'!H53</f>
        <v>U17M</v>
      </c>
      <c r="H78" s="542" t="s">
        <v>2669</v>
      </c>
      <c r="I78" s="570" t="str">
        <f>'U13-U17-U20 Champs Timescale'!J53</f>
        <v>2</v>
      </c>
      <c r="J78" s="545">
        <f>'U13-U17-U20 Champs Timescale'!I53</f>
        <v>8</v>
      </c>
    </row>
    <row r="79" spans="1:12" ht="16" thickBot="1" x14ac:dyDescent="0.25">
      <c r="A79" s="548"/>
      <c r="B79" s="549"/>
      <c r="C79" s="549">
        <f>C78</f>
        <v>0.49999999999999994</v>
      </c>
      <c r="D79" s="549">
        <f>SUM(D78+$L$5)</f>
        <v>0.51388888888888884</v>
      </c>
      <c r="E79" s="549">
        <f>SUM(E78+$L$5)</f>
        <v>0.51736111111111105</v>
      </c>
      <c r="F79" s="549"/>
      <c r="G79" s="549"/>
      <c r="H79" s="549" t="s">
        <v>2670</v>
      </c>
      <c r="I79" s="571"/>
      <c r="J79" s="552"/>
    </row>
    <row r="80" spans="1:12" x14ac:dyDescent="0.2">
      <c r="A80" s="541" t="str">
        <f>'U13-U17-U20 Champs Timescale'!B54</f>
        <v>T17-1</v>
      </c>
      <c r="B80" s="542">
        <f>'U13-U17-U20 Champs Timescale'!E54</f>
        <v>0.51388888888888884</v>
      </c>
      <c r="C80" s="542">
        <f>B80</f>
        <v>0.51388888888888884</v>
      </c>
      <c r="D80" s="542">
        <f>'U13-U17-U20 Champs Timescale'!F54</f>
        <v>0.52430555555555547</v>
      </c>
      <c r="E80" s="542">
        <f>'U13-U17-U20 Champs Timescale'!G54</f>
        <v>0.52777777777777768</v>
      </c>
      <c r="F80" s="542" t="str">
        <f>'U13-U17-U20 Champs Timescale'!K54</f>
        <v>300m</v>
      </c>
      <c r="G80" s="542" t="str">
        <f>'U13-U17-U20 Champs Timescale'!H54</f>
        <v>U17W</v>
      </c>
      <c r="H80" s="542" t="s">
        <v>2669</v>
      </c>
      <c r="I80" s="570" t="str">
        <f>'U13-U17-U20 Champs Timescale'!J54</f>
        <v>4</v>
      </c>
      <c r="J80" s="545">
        <f>'U13-U17-U20 Champs Timescale'!I54</f>
        <v>13</v>
      </c>
    </row>
    <row r="81" spans="1:10" x14ac:dyDescent="0.2">
      <c r="A81" s="546"/>
      <c r="B81" s="138"/>
      <c r="C81" s="138">
        <f t="shared" ref="C81:C83" si="19">C80</f>
        <v>0.51388888888888884</v>
      </c>
      <c r="D81" s="138">
        <f t="shared" ref="D81:D83" si="20">SUM(D80+$L$5)</f>
        <v>0.52777777777777768</v>
      </c>
      <c r="E81" s="138">
        <f t="shared" ref="E81:E83" si="21">SUM(E80+$L$5)</f>
        <v>0.53124999999999989</v>
      </c>
      <c r="F81" s="138"/>
      <c r="G81" s="138"/>
      <c r="H81" s="138" t="s">
        <v>2670</v>
      </c>
      <c r="I81" s="537"/>
      <c r="J81" s="547"/>
    </row>
    <row r="82" spans="1:10" x14ac:dyDescent="0.2">
      <c r="A82" s="546"/>
      <c r="B82" s="138"/>
      <c r="C82" s="138">
        <f t="shared" si="19"/>
        <v>0.51388888888888884</v>
      </c>
      <c r="D82" s="138">
        <f t="shared" si="20"/>
        <v>0.53124999999999989</v>
      </c>
      <c r="E82" s="138">
        <f t="shared" si="21"/>
        <v>0.5347222222222221</v>
      </c>
      <c r="F82" s="138"/>
      <c r="G82" s="138"/>
      <c r="H82" s="138" t="s">
        <v>2671</v>
      </c>
      <c r="I82" s="537"/>
      <c r="J82" s="547"/>
    </row>
    <row r="83" spans="1:10" ht="16" thickBot="1" x14ac:dyDescent="0.25">
      <c r="A83" s="548"/>
      <c r="B83" s="549"/>
      <c r="C83" s="549">
        <f t="shared" si="19"/>
        <v>0.51388888888888884</v>
      </c>
      <c r="D83" s="549">
        <f t="shared" si="20"/>
        <v>0.5347222222222221</v>
      </c>
      <c r="E83" s="549">
        <f t="shared" si="21"/>
        <v>0.53819444444444431</v>
      </c>
      <c r="F83" s="549"/>
      <c r="G83" s="549"/>
      <c r="H83" s="549" t="s">
        <v>2672</v>
      </c>
      <c r="I83" s="571"/>
      <c r="J83" s="552"/>
    </row>
    <row r="84" spans="1:10" x14ac:dyDescent="0.2">
      <c r="A84" s="541" t="str">
        <f>'U13-U17-U20 Champs Timescale'!B55</f>
        <v>T18-1</v>
      </c>
      <c r="B84" s="542">
        <f>'U13-U17-U20 Champs Timescale'!E55</f>
        <v>0.52777777777777768</v>
      </c>
      <c r="C84" s="542">
        <f>B84</f>
        <v>0.52777777777777768</v>
      </c>
      <c r="D84" s="542">
        <f>'U13-U17-U20 Champs Timescale'!F55</f>
        <v>0.53819444444444431</v>
      </c>
      <c r="E84" s="542">
        <f>'U13-U17-U20 Champs Timescale'!G55</f>
        <v>0.54166666666666652</v>
      </c>
      <c r="F84" s="542" t="str">
        <f>'U13-U17-U20 Champs Timescale'!K55</f>
        <v>60m</v>
      </c>
      <c r="G84" s="542" t="str">
        <f>'U13-U17-U20 Champs Timescale'!H55</f>
        <v>U13G</v>
      </c>
      <c r="H84" s="542" t="s">
        <v>2669</v>
      </c>
      <c r="I84" s="570" t="str">
        <f>'U13-U17-U20 Champs Timescale'!J55</f>
        <v>3</v>
      </c>
      <c r="J84" s="545">
        <f>'U13-U17-U20 Champs Timescale'!I55</f>
        <v>24</v>
      </c>
    </row>
    <row r="85" spans="1:10" x14ac:dyDescent="0.2">
      <c r="A85" s="546"/>
      <c r="B85" s="138"/>
      <c r="C85" s="138">
        <f t="shared" ref="C85:C86" si="22">C84</f>
        <v>0.52777777777777768</v>
      </c>
      <c r="D85" s="138">
        <f t="shared" ref="D85:D86" si="23">SUM(D84+$L$5)</f>
        <v>0.54166666666666652</v>
      </c>
      <c r="E85" s="138">
        <f t="shared" ref="E85:E86" si="24">SUM(E84+$L$5)</f>
        <v>0.54513888888888873</v>
      </c>
      <c r="F85" s="138"/>
      <c r="G85" s="138"/>
      <c r="H85" s="138" t="s">
        <v>2670</v>
      </c>
      <c r="I85" s="537"/>
      <c r="J85" s="547"/>
    </row>
    <row r="86" spans="1:10" ht="16" thickBot="1" x14ac:dyDescent="0.25">
      <c r="A86" s="548"/>
      <c r="B86" s="549"/>
      <c r="C86" s="549">
        <f t="shared" si="22"/>
        <v>0.52777777777777768</v>
      </c>
      <c r="D86" s="549">
        <f t="shared" si="23"/>
        <v>0.54513888888888873</v>
      </c>
      <c r="E86" s="549">
        <f t="shared" si="24"/>
        <v>0.54861111111111094</v>
      </c>
      <c r="F86" s="549"/>
      <c r="G86" s="549"/>
      <c r="H86" s="549" t="s">
        <v>2671</v>
      </c>
      <c r="I86" s="571"/>
      <c r="J86" s="552"/>
    </row>
    <row r="87" spans="1:10" x14ac:dyDescent="0.2">
      <c r="A87" s="541" t="str">
        <f>'U13-U17-U20 Champs Timescale'!B56</f>
        <v>T19-1</v>
      </c>
      <c r="B87" s="542">
        <f>'U13-U17-U20 Champs Timescale'!E56</f>
        <v>0.53819444444444431</v>
      </c>
      <c r="C87" s="542">
        <f>B87</f>
        <v>0.53819444444444431</v>
      </c>
      <c r="D87" s="542">
        <f>'U13-U17-U20 Champs Timescale'!F56</f>
        <v>0.54861111111111094</v>
      </c>
      <c r="E87" s="542">
        <f>'U13-U17-U20 Champs Timescale'!G56</f>
        <v>0.55208333333333315</v>
      </c>
      <c r="F87" s="542" t="str">
        <f>'U13-U17-U20 Champs Timescale'!K56</f>
        <v>60m</v>
      </c>
      <c r="G87" s="542" t="str">
        <f>'U13-U17-U20 Champs Timescale'!H56</f>
        <v>U17W</v>
      </c>
      <c r="H87" s="542" t="s">
        <v>2669</v>
      </c>
      <c r="I87" s="570" t="str">
        <f>'U13-U17-U20 Champs Timescale'!J56</f>
        <v>3</v>
      </c>
      <c r="J87" s="545">
        <f>'U13-U17-U20 Champs Timescale'!I56</f>
        <v>23</v>
      </c>
    </row>
    <row r="88" spans="1:10" x14ac:dyDescent="0.2">
      <c r="A88" s="546"/>
      <c r="B88" s="138"/>
      <c r="C88" s="138">
        <f t="shared" ref="C88:C89" si="25">C87</f>
        <v>0.53819444444444431</v>
      </c>
      <c r="D88" s="138">
        <f t="shared" ref="D88:D89" si="26">SUM(D87+$L$5)</f>
        <v>0.55208333333333315</v>
      </c>
      <c r="E88" s="138">
        <f t="shared" ref="E88:E89" si="27">SUM(E87+$L$5)</f>
        <v>0.55555555555555536</v>
      </c>
      <c r="F88" s="138"/>
      <c r="G88" s="138"/>
      <c r="H88" s="138" t="s">
        <v>2670</v>
      </c>
      <c r="I88" s="537"/>
      <c r="J88" s="547"/>
    </row>
    <row r="89" spans="1:10" ht="16" thickBot="1" x14ac:dyDescent="0.25">
      <c r="A89" s="548"/>
      <c r="B89" s="549"/>
      <c r="C89" s="549">
        <f t="shared" si="25"/>
        <v>0.53819444444444431</v>
      </c>
      <c r="D89" s="549">
        <f t="shared" si="26"/>
        <v>0.55555555555555536</v>
      </c>
      <c r="E89" s="549">
        <f t="shared" si="27"/>
        <v>0.55902777777777757</v>
      </c>
      <c r="F89" s="549"/>
      <c r="G89" s="549"/>
      <c r="H89" s="549" t="s">
        <v>2671</v>
      </c>
      <c r="I89" s="571"/>
      <c r="J89" s="552"/>
    </row>
    <row r="90" spans="1:10" x14ac:dyDescent="0.2">
      <c r="A90" s="564" t="str">
        <f>'U13-U17-U20 Champs Timescale'!B86</f>
        <v>F19</v>
      </c>
      <c r="B90" s="564">
        <f>'U13-U17-U20 Champs Timescale'!E86</f>
        <v>0.54166666666666663</v>
      </c>
      <c r="C90" s="564">
        <f t="shared" si="18"/>
        <v>0.54513888888888884</v>
      </c>
      <c r="D90" s="564">
        <f>'U13-U17-U20 Champs Timescale'!F86</f>
        <v>0.55902777777777779</v>
      </c>
      <c r="E90" s="564">
        <f>'U13-U17-U20 Champs Timescale'!G86</f>
        <v>0.58333333333333337</v>
      </c>
      <c r="F90" s="564" t="str">
        <f>'U13-U17-U20 Champs Timescale'!K86</f>
        <v>Triple Jump</v>
      </c>
      <c r="G90" s="564" t="str">
        <f>'U13-U17-U20 Champs Timescale'!K86</f>
        <v>Triple Jump</v>
      </c>
      <c r="H90" s="564" t="str">
        <f>'U13-U17-U20 Champs Timescale'!L86</f>
        <v>Final</v>
      </c>
      <c r="I90" s="535"/>
      <c r="J90" s="565">
        <f>'U13-U17-U20 Champs Timescale'!I86</f>
        <v>2</v>
      </c>
    </row>
    <row r="91" spans="1:10" x14ac:dyDescent="0.2">
      <c r="A91" s="564" t="str">
        <f>'U13-U17-U20 Champs Timescale'!B87</f>
        <v>F20</v>
      </c>
      <c r="B91" s="564">
        <f>'U13-U17-U20 Champs Timescale'!E87</f>
        <v>0.54166666666666663</v>
      </c>
      <c r="C91" s="564">
        <f t="shared" si="18"/>
        <v>0.54513888888888884</v>
      </c>
      <c r="D91" s="564">
        <f>'U13-U17-U20 Champs Timescale'!F87</f>
        <v>0.55902777777777779</v>
      </c>
      <c r="E91" s="564">
        <f>'U13-U17-U20 Champs Timescale'!G87</f>
        <v>0.58333333333333337</v>
      </c>
      <c r="F91" s="564" t="str">
        <f>'U13-U17-U20 Champs Timescale'!K87</f>
        <v>Triple Jump</v>
      </c>
      <c r="G91" s="564" t="str">
        <f>'U13-U17-U20 Champs Timescale'!K87</f>
        <v>Triple Jump</v>
      </c>
      <c r="H91" s="564" t="str">
        <f>'U13-U17-U20 Champs Timescale'!L87</f>
        <v>Final</v>
      </c>
      <c r="I91" s="535"/>
      <c r="J91" s="565">
        <f>'U13-U17-U20 Champs Timescale'!I87</f>
        <v>5</v>
      </c>
    </row>
    <row r="92" spans="1:10" ht="16" thickBot="1" x14ac:dyDescent="0.25">
      <c r="A92" s="566" t="str">
        <f>'U13-U17-U20 Champs Timescale'!B88</f>
        <v>F21</v>
      </c>
      <c r="B92" s="566">
        <f>'U13-U17-U20 Champs Timescale'!E88</f>
        <v>0.54166666666666663</v>
      </c>
      <c r="C92" s="566">
        <f t="shared" si="18"/>
        <v>0.54513888888888884</v>
      </c>
      <c r="D92" s="566">
        <f>'U13-U17-U20 Champs Timescale'!F88</f>
        <v>0.55902777777777779</v>
      </c>
      <c r="E92" s="566">
        <f>'U13-U17-U20 Champs Timescale'!G88</f>
        <v>0.58333333333333337</v>
      </c>
      <c r="F92" s="566" t="str">
        <f>'U13-U17-U20 Champs Timescale'!K88</f>
        <v>Triple Jump</v>
      </c>
      <c r="G92" s="566" t="str">
        <f>'U13-U17-U20 Champs Timescale'!K88</f>
        <v>Triple Jump</v>
      </c>
      <c r="H92" s="566" t="str">
        <f>'U13-U17-U20 Champs Timescale'!L88</f>
        <v>Final</v>
      </c>
      <c r="I92" s="539"/>
      <c r="J92" s="567">
        <f>'U13-U17-U20 Champs Timescale'!I88</f>
        <v>3</v>
      </c>
    </row>
    <row r="93" spans="1:10" x14ac:dyDescent="0.2">
      <c r="A93" s="541" t="str">
        <f>'U13-U17-U20 Champs Timescale'!B57</f>
        <v>T20-1</v>
      </c>
      <c r="B93" s="542">
        <f>'U13-U17-U20 Champs Timescale'!E57</f>
        <v>0.54861111111111094</v>
      </c>
      <c r="C93" s="542">
        <f>B93</f>
        <v>0.54861111111111094</v>
      </c>
      <c r="D93" s="542">
        <f>'U13-U17-U20 Champs Timescale'!F57</f>
        <v>0.55902777777777757</v>
      </c>
      <c r="E93" s="542">
        <f>'U13-U17-U20 Champs Timescale'!G57</f>
        <v>0.56249999999999978</v>
      </c>
      <c r="F93" s="542" t="str">
        <f>'U13-U17-U20 Champs Timescale'!K57</f>
        <v>60m</v>
      </c>
      <c r="G93" s="542" t="str">
        <f>'U13-U17-U20 Champs Timescale'!H57</f>
        <v>U20W</v>
      </c>
      <c r="H93" s="542" t="s">
        <v>2669</v>
      </c>
      <c r="I93" s="570" t="str">
        <f>'U13-U17-U20 Champs Timescale'!J57</f>
        <v>3</v>
      </c>
      <c r="J93" s="545">
        <f>'U13-U17-U20 Champs Timescale'!I57</f>
        <v>24</v>
      </c>
    </row>
    <row r="94" spans="1:10" x14ac:dyDescent="0.2">
      <c r="A94" s="546"/>
      <c r="B94" s="138"/>
      <c r="C94" s="138">
        <f t="shared" ref="C94:C95" si="28">C93</f>
        <v>0.54861111111111094</v>
      </c>
      <c r="D94" s="138">
        <f t="shared" ref="D94:D95" si="29">SUM(D93+$L$5)</f>
        <v>0.56249999999999978</v>
      </c>
      <c r="E94" s="138">
        <f t="shared" ref="E94:E95" si="30">SUM(E93+$L$5)</f>
        <v>0.56597222222222199</v>
      </c>
      <c r="F94" s="138"/>
      <c r="G94" s="138"/>
      <c r="H94" s="138" t="s">
        <v>2670</v>
      </c>
      <c r="I94" s="537"/>
      <c r="J94" s="547"/>
    </row>
    <row r="95" spans="1:10" ht="16" thickBot="1" x14ac:dyDescent="0.25">
      <c r="A95" s="548"/>
      <c r="B95" s="549"/>
      <c r="C95" s="549">
        <f t="shared" si="28"/>
        <v>0.54861111111111094</v>
      </c>
      <c r="D95" s="549">
        <f t="shared" si="29"/>
        <v>0.56597222222222199</v>
      </c>
      <c r="E95" s="549">
        <f t="shared" si="30"/>
        <v>0.5694444444444442</v>
      </c>
      <c r="F95" s="549"/>
      <c r="G95" s="549"/>
      <c r="H95" s="549" t="s">
        <v>2671</v>
      </c>
      <c r="I95" s="571"/>
      <c r="J95" s="552"/>
    </row>
    <row r="96" spans="1:10" x14ac:dyDescent="0.2">
      <c r="A96" s="568" t="str">
        <f>'U13-U17-U20 Champs Timescale'!B89</f>
        <v>F22</v>
      </c>
      <c r="B96" s="568">
        <f>'U13-U17-U20 Champs Timescale'!E89</f>
        <v>0.55208333333333326</v>
      </c>
      <c r="C96" s="568">
        <f>SUM(B96+$L$5)</f>
        <v>0.55555555555555547</v>
      </c>
      <c r="D96" s="568">
        <f>'U13-U17-U20 Champs Timescale'!F89</f>
        <v>0.56944444444444442</v>
      </c>
      <c r="E96" s="568">
        <f>'U13-U17-U20 Champs Timescale'!G89</f>
        <v>0.60416666666666663</v>
      </c>
      <c r="F96" s="568" t="str">
        <f>'U13-U17-U20 Champs Timescale'!K89</f>
        <v>Pole Vault</v>
      </c>
      <c r="G96" s="568" t="str">
        <f>'U13-U17-U20 Champs Timescale'!K89</f>
        <v>Pole Vault</v>
      </c>
      <c r="H96" s="568" t="str">
        <f>'U13-U17-U20 Champs Timescale'!L89</f>
        <v>Final</v>
      </c>
      <c r="I96" s="554"/>
      <c r="J96" s="569">
        <f>'U13-U17-U20 Champs Timescale'!I89</f>
        <v>3</v>
      </c>
    </row>
    <row r="97" spans="1:13" ht="16" thickBot="1" x14ac:dyDescent="0.25">
      <c r="A97" s="566" t="str">
        <f>'U13-U17-U20 Champs Timescale'!B90</f>
        <v>F23</v>
      </c>
      <c r="B97" s="566">
        <f>'U13-U17-U20 Champs Timescale'!E90</f>
        <v>0.55208333333333326</v>
      </c>
      <c r="C97" s="566">
        <f>SUM(B97+$L$5)</f>
        <v>0.55555555555555547</v>
      </c>
      <c r="D97" s="566">
        <f>'U13-U17-U20 Champs Timescale'!F90</f>
        <v>0.56944444444444442</v>
      </c>
      <c r="E97" s="566">
        <f>'U13-U17-U20 Champs Timescale'!G90</f>
        <v>0.60416666666666663</v>
      </c>
      <c r="F97" s="566" t="str">
        <f>'U13-U17-U20 Champs Timescale'!K90</f>
        <v>Pole Vault</v>
      </c>
      <c r="G97" s="566" t="str">
        <f>'U13-U17-U20 Champs Timescale'!K90</f>
        <v>Pole Vault</v>
      </c>
      <c r="H97" s="566" t="str">
        <f>'U13-U17-U20 Champs Timescale'!L90</f>
        <v>Final</v>
      </c>
      <c r="I97" s="539"/>
      <c r="J97" s="567">
        <f>'U13-U17-U20 Champs Timescale'!I90</f>
        <v>2</v>
      </c>
    </row>
    <row r="98" spans="1:13" x14ac:dyDescent="0.2">
      <c r="A98" s="541" t="str">
        <f>'U13-U17-U20 Champs Timescale'!B58</f>
        <v>T21-1</v>
      </c>
      <c r="B98" s="542">
        <f>'U13-U17-U20 Champs Timescale'!E58</f>
        <v>0.55902777777777757</v>
      </c>
      <c r="C98" s="542">
        <f>B98</f>
        <v>0.55902777777777757</v>
      </c>
      <c r="D98" s="542">
        <f>'U13-U17-U20 Champs Timescale'!F58</f>
        <v>0.5694444444444442</v>
      </c>
      <c r="E98" s="542">
        <f>'U13-U17-U20 Champs Timescale'!G58</f>
        <v>0.57291666666666641</v>
      </c>
      <c r="F98" s="542" t="str">
        <f>'U13-U17-U20 Champs Timescale'!K58</f>
        <v>60m</v>
      </c>
      <c r="G98" s="542" t="str">
        <f>'U13-U17-U20 Champs Timescale'!H58</f>
        <v>U20M</v>
      </c>
      <c r="H98" s="542" t="s">
        <v>2669</v>
      </c>
      <c r="I98" s="570" t="str">
        <f>'U13-U17-U20 Champs Timescale'!J58</f>
        <v>3</v>
      </c>
      <c r="J98" s="545">
        <f>'U13-U17-U20 Champs Timescale'!I58</f>
        <v>21</v>
      </c>
    </row>
    <row r="99" spans="1:13" x14ac:dyDescent="0.2">
      <c r="A99" s="546"/>
      <c r="B99" s="138"/>
      <c r="C99" s="138">
        <f t="shared" ref="C99:C100" si="31">C98</f>
        <v>0.55902777777777757</v>
      </c>
      <c r="D99" s="138">
        <f t="shared" ref="D99:D100" si="32">SUM(D98+$L$5)</f>
        <v>0.57291666666666641</v>
      </c>
      <c r="E99" s="138">
        <f t="shared" ref="E99:E100" si="33">SUM(E98+$L$5)</f>
        <v>0.57638888888888862</v>
      </c>
      <c r="F99" s="138"/>
      <c r="G99" s="138"/>
      <c r="H99" s="138" t="s">
        <v>2670</v>
      </c>
      <c r="I99" s="537"/>
      <c r="J99" s="547"/>
    </row>
    <row r="100" spans="1:13" ht="16" thickBot="1" x14ac:dyDescent="0.25">
      <c r="A100" s="548"/>
      <c r="B100" s="549"/>
      <c r="C100" s="549">
        <f t="shared" si="31"/>
        <v>0.55902777777777757</v>
      </c>
      <c r="D100" s="549">
        <f t="shared" si="32"/>
        <v>0.57638888888888862</v>
      </c>
      <c r="E100" s="549">
        <f t="shared" si="33"/>
        <v>0.57986111111111083</v>
      </c>
      <c r="F100" s="549"/>
      <c r="G100" s="549"/>
      <c r="H100" s="549" t="s">
        <v>2671</v>
      </c>
      <c r="I100" s="571"/>
      <c r="J100" s="552"/>
    </row>
    <row r="101" spans="1:13" x14ac:dyDescent="0.2">
      <c r="A101" s="541" t="str">
        <f>'U13-U17-U20 Champs Timescale'!B59</f>
        <v>T22-1</v>
      </c>
      <c r="B101" s="542">
        <f>'U13-U17-U20 Champs Timescale'!E59</f>
        <v>0.5694444444444442</v>
      </c>
      <c r="C101" s="542">
        <f>B101</f>
        <v>0.5694444444444442</v>
      </c>
      <c r="D101" s="542">
        <f>'U13-U17-U20 Champs Timescale'!F59</f>
        <v>0.57986111111111083</v>
      </c>
      <c r="E101" s="542">
        <f>'U13-U17-U20 Champs Timescale'!G59</f>
        <v>0.58333333333333304</v>
      </c>
      <c r="F101" s="542" t="str">
        <f>'U13-U17-U20 Champs Timescale'!K59</f>
        <v>60m</v>
      </c>
      <c r="G101" s="542" t="str">
        <f>'U13-U17-U20 Champs Timescale'!H59</f>
        <v>U17M</v>
      </c>
      <c r="H101" s="542" t="s">
        <v>2669</v>
      </c>
      <c r="I101" s="570" t="str">
        <f>'U13-U17-U20 Champs Timescale'!J59</f>
        <v>2</v>
      </c>
      <c r="J101" s="545">
        <f>'U13-U17-U20 Champs Timescale'!I59</f>
        <v>13</v>
      </c>
    </row>
    <row r="102" spans="1:13" ht="16" thickBot="1" x14ac:dyDescent="0.25">
      <c r="A102" s="548"/>
      <c r="B102" s="549"/>
      <c r="C102" s="549">
        <f>C101</f>
        <v>0.5694444444444442</v>
      </c>
      <c r="D102" s="549">
        <f>SUM(D101+$L$5)</f>
        <v>0.58333333333333304</v>
      </c>
      <c r="E102" s="549">
        <f>SUM(E101+$L$5)</f>
        <v>0.58680555555555525</v>
      </c>
      <c r="F102" s="549"/>
      <c r="G102" s="549"/>
      <c r="H102" s="549" t="s">
        <v>2670</v>
      </c>
      <c r="I102" s="571"/>
      <c r="J102" s="552"/>
    </row>
    <row r="103" spans="1:13" ht="16" thickBot="1" x14ac:dyDescent="0.25">
      <c r="A103" s="559" t="str">
        <f>'U13-U17-U20 Champs Timescale'!B60</f>
        <v>T23-1</v>
      </c>
      <c r="B103" s="560">
        <f>'U13-U17-U20 Champs Timescale'!E60</f>
        <v>0.57638888888888862</v>
      </c>
      <c r="C103" s="560">
        <f>B103</f>
        <v>0.57638888888888862</v>
      </c>
      <c r="D103" s="560">
        <f>'U13-U17-U20 Champs Timescale'!F60</f>
        <v>0.58680555555555525</v>
      </c>
      <c r="E103" s="560">
        <f>'U13-U17-U20 Champs Timescale'!G60</f>
        <v>0.59027777777777746</v>
      </c>
      <c r="F103" s="560" t="str">
        <f>'U13-U17-U20 Champs Timescale'!K60</f>
        <v>1500m</v>
      </c>
      <c r="G103" s="560" t="str">
        <f>'U13-U17-U20 Champs Timescale'!H60</f>
        <v>U20W/U17W</v>
      </c>
      <c r="H103" s="560" t="str">
        <f>'U13-U17-U20 Champs Timescale'!L60</f>
        <v>Straight Final</v>
      </c>
      <c r="I103" s="572" t="str">
        <f>'U13-U17-U20 Champs Timescale'!J60</f>
        <v>1</v>
      </c>
      <c r="J103" s="563">
        <f>'U13-U17-U20 Champs Timescale'!I60</f>
        <v>8</v>
      </c>
    </row>
    <row r="104" spans="1:13" ht="16" thickBot="1" x14ac:dyDescent="0.25">
      <c r="A104" s="559" t="str">
        <f>'U13-U17-U20 Champs Timescale'!B61</f>
        <v>T24-1</v>
      </c>
      <c r="B104" s="560">
        <f>'U13-U17-U20 Champs Timescale'!E61</f>
        <v>0.58159722222222199</v>
      </c>
      <c r="C104" s="560">
        <f>B104</f>
        <v>0.58159722222222199</v>
      </c>
      <c r="D104" s="560">
        <f>'U13-U17-U20 Champs Timescale'!F61</f>
        <v>0.59201388888888862</v>
      </c>
      <c r="E104" s="560">
        <f>'U13-U17-U20 Champs Timescale'!G61</f>
        <v>0.59548611111111083</v>
      </c>
      <c r="F104" s="560" t="str">
        <f>'U13-U17-U20 Champs Timescale'!K61</f>
        <v>1500m</v>
      </c>
      <c r="G104" s="560" t="str">
        <f>'U13-U17-U20 Champs Timescale'!H61</f>
        <v>U13B/U13G</v>
      </c>
      <c r="H104" s="560" t="str">
        <f>'U13-U17-U20 Champs Timescale'!L61</f>
        <v>Straight Final</v>
      </c>
      <c r="I104" s="572" t="str">
        <f>'U13-U17-U20 Champs Timescale'!J61</f>
        <v>1</v>
      </c>
      <c r="J104" s="563">
        <f>'U13-U17-U20 Champs Timescale'!I61</f>
        <v>10</v>
      </c>
    </row>
    <row r="105" spans="1:13" ht="16" thickBot="1" x14ac:dyDescent="0.25">
      <c r="A105" s="559" t="str">
        <f>'U13-U17-U20 Champs Timescale'!B62</f>
        <v>T25-1</v>
      </c>
      <c r="B105" s="560">
        <f>'U13-U17-U20 Champs Timescale'!E62</f>
        <v>0.58680555555555536</v>
      </c>
      <c r="C105" s="560">
        <f>B105</f>
        <v>0.58680555555555536</v>
      </c>
      <c r="D105" s="560">
        <f>'U13-U17-U20 Champs Timescale'!F62</f>
        <v>0.59722222222222199</v>
      </c>
      <c r="E105" s="560">
        <f>'U13-U17-U20 Champs Timescale'!G62</f>
        <v>0.6006944444444442</v>
      </c>
      <c r="F105" s="560" t="str">
        <f>'U13-U17-U20 Champs Timescale'!K62</f>
        <v>1500m</v>
      </c>
      <c r="G105" s="560" t="str">
        <f>'U13-U17-U20 Champs Timescale'!H62</f>
        <v>U17M/U20M</v>
      </c>
      <c r="H105" s="560" t="str">
        <f>'U13-U17-U20 Champs Timescale'!L62</f>
        <v>Straight Final</v>
      </c>
      <c r="I105" s="572" t="str">
        <f>'U13-U17-U20 Champs Timescale'!J62</f>
        <v>1</v>
      </c>
      <c r="J105" s="563">
        <f>'U13-U17-U20 Champs Timescale'!I62</f>
        <v>5</v>
      </c>
    </row>
    <row r="106" spans="1:13" x14ac:dyDescent="0.2">
      <c r="A106" s="568" t="str">
        <f>'U13-U17-U20 Champs Timescale'!B91</f>
        <v>F24</v>
      </c>
      <c r="B106" s="568">
        <f>'U13-U17-U20 Champs Timescale'!E91</f>
        <v>0.58749999999999991</v>
      </c>
      <c r="C106" s="568">
        <f>SUM(B106+$L$5)</f>
        <v>0.59097222222222212</v>
      </c>
      <c r="D106" s="568">
        <f>'U13-U17-U20 Champs Timescale'!F91</f>
        <v>0.60486111111111107</v>
      </c>
      <c r="E106" s="568">
        <f>'U13-U17-U20 Champs Timescale'!G91</f>
        <v>0.625</v>
      </c>
      <c r="F106" s="568" t="str">
        <f>'U13-U17-U20 Champs Timescale'!K91</f>
        <v>Shot</v>
      </c>
      <c r="G106" s="568" t="str">
        <f>'U13-U17-U20 Champs Timescale'!K91</f>
        <v>Shot</v>
      </c>
      <c r="H106" s="568" t="str">
        <f>'U13-U17-U20 Champs Timescale'!L91</f>
        <v>Final</v>
      </c>
      <c r="I106" s="554"/>
      <c r="J106" s="569">
        <f>'U13-U17-U20 Champs Timescale'!I91</f>
        <v>3</v>
      </c>
    </row>
    <row r="107" spans="1:13" ht="16" thickBot="1" x14ac:dyDescent="0.25">
      <c r="A107" s="564" t="str">
        <f>'U13-U17-U20 Champs Timescale'!B92</f>
        <v>F25</v>
      </c>
      <c r="B107" s="564">
        <f>'U13-U17-U20 Champs Timescale'!E92</f>
        <v>0.58749999999999991</v>
      </c>
      <c r="C107" s="564">
        <f>SUM(B107+$L$5)</f>
        <v>0.59097222222222212</v>
      </c>
      <c r="D107" s="564">
        <f>'U13-U17-U20 Champs Timescale'!F92</f>
        <v>0.60486111111111107</v>
      </c>
      <c r="E107" s="564">
        <f>'U13-U17-U20 Champs Timescale'!G92</f>
        <v>0.625</v>
      </c>
      <c r="F107" s="564" t="str">
        <f>'U13-U17-U20 Champs Timescale'!K92</f>
        <v>Shot</v>
      </c>
      <c r="G107" s="564" t="str">
        <f>'U13-U17-U20 Champs Timescale'!K92</f>
        <v>Shot</v>
      </c>
      <c r="H107" s="564" t="str">
        <f>'U13-U17-U20 Champs Timescale'!L92</f>
        <v>Final</v>
      </c>
      <c r="I107" s="535"/>
      <c r="J107" s="565">
        <f>'U13-U17-U20 Champs Timescale'!I92</f>
        <v>5</v>
      </c>
    </row>
    <row r="108" spans="1:13" x14ac:dyDescent="0.2">
      <c r="A108" s="541" t="str">
        <f>'U13-U17-U20 Champs Timescale'!B63</f>
        <v>T26-1</v>
      </c>
      <c r="B108" s="542">
        <f>'U13-U17-U20 Champs Timescale'!E63</f>
        <v>0.59201388888888873</v>
      </c>
      <c r="C108" s="542">
        <f>B108</f>
        <v>0.59201388888888873</v>
      </c>
      <c r="D108" s="542">
        <f>'U13-U17-U20 Champs Timescale'!F63</f>
        <v>0.60243055555555536</v>
      </c>
      <c r="E108" s="542">
        <f>'U13-U17-U20 Champs Timescale'!G63</f>
        <v>0.60590277777777757</v>
      </c>
      <c r="F108" s="542" t="str">
        <f>'U13-U17-U20 Champs Timescale'!K63</f>
        <v>60m Hurdles</v>
      </c>
      <c r="G108" s="542" t="str">
        <f>'U13-U17-U20 Champs Timescale'!H63</f>
        <v>U20M</v>
      </c>
      <c r="H108" s="542" t="s">
        <v>2675</v>
      </c>
      <c r="I108" s="570" t="str">
        <f>'U13-U17-U20 Champs Timescale'!J63</f>
        <v>1</v>
      </c>
      <c r="J108" s="545">
        <f>'U13-U17-U20 Champs Timescale'!I63</f>
        <v>2</v>
      </c>
    </row>
    <row r="109" spans="1:13" ht="16" thickBot="1" x14ac:dyDescent="0.25">
      <c r="A109" s="548"/>
      <c r="B109" s="549"/>
      <c r="C109" s="549">
        <f>C108</f>
        <v>0.59201388888888873</v>
      </c>
      <c r="D109" s="549">
        <f>SUM(D108+$L$5)</f>
        <v>0.60590277777777757</v>
      </c>
      <c r="E109" s="549">
        <f>SUM(E108+$L$5)</f>
        <v>0.60937499999999978</v>
      </c>
      <c r="F109" s="549"/>
      <c r="G109" s="549"/>
      <c r="H109" s="549" t="s">
        <v>2676</v>
      </c>
      <c r="I109" s="571"/>
      <c r="J109" s="552"/>
    </row>
    <row r="110" spans="1:13" ht="16" thickBot="1" x14ac:dyDescent="0.25">
      <c r="A110" s="559" t="str">
        <f>'U13-U17-U20 Champs Timescale'!B64</f>
        <v>T27-1</v>
      </c>
      <c r="B110" s="560">
        <f>'U13-U17-U20 Champs Timescale'!E64</f>
        <v>0.60243055555555536</v>
      </c>
      <c r="C110" s="560">
        <f>B110</f>
        <v>0.60243055555555536</v>
      </c>
      <c r="D110" s="560">
        <f>'U13-U17-U20 Champs Timescale'!F64</f>
        <v>0.61284722222222199</v>
      </c>
      <c r="E110" s="560">
        <f>'U13-U17-U20 Champs Timescale'!G64</f>
        <v>0.6163194444444442</v>
      </c>
      <c r="F110" s="560" t="str">
        <f>'U13-U17-U20 Champs Timescale'!K64</f>
        <v>60m Hurdles</v>
      </c>
      <c r="G110" s="560" t="str">
        <f>'U13-U17-U20 Champs Timescale'!H64</f>
        <v>U17M</v>
      </c>
      <c r="H110" s="560" t="str">
        <f>'U13-U17-U20 Champs Timescale'!L64</f>
        <v>Straight Final</v>
      </c>
      <c r="I110" s="572" t="str">
        <f>'U13-U17-U20 Champs Timescale'!J64</f>
        <v>1</v>
      </c>
      <c r="J110" s="563">
        <f>'U13-U17-U20 Champs Timescale'!I64</f>
        <v>7</v>
      </c>
    </row>
    <row r="111" spans="1:13" s="133" customFormat="1" ht="16" thickBot="1" x14ac:dyDescent="0.25">
      <c r="A111" s="559" t="str">
        <f>'U13-U17-U20 Champs Timescale'!B65</f>
        <v>T28-1</v>
      </c>
      <c r="B111" s="560">
        <f>'U13-U17-U20 Champs Timescale'!E65</f>
        <v>0.61284722222222199</v>
      </c>
      <c r="C111" s="560">
        <f>B111</f>
        <v>0.61284722222222199</v>
      </c>
      <c r="D111" s="560">
        <f>'U13-U17-U20 Champs Timescale'!F65</f>
        <v>0.62326388888888862</v>
      </c>
      <c r="E111" s="560">
        <f>'U13-U17-U20 Champs Timescale'!G65</f>
        <v>0.62673611111111083</v>
      </c>
      <c r="F111" s="560" t="str">
        <f>'U13-U17-U20 Champs Timescale'!K65</f>
        <v>60m Hurdles</v>
      </c>
      <c r="G111" s="560" t="str">
        <f>'U13-U17-U20 Champs Timescale'!H65</f>
        <v>U20W</v>
      </c>
      <c r="H111" s="560" t="str">
        <f>'U13-U17-U20 Champs Timescale'!L65</f>
        <v>Straight Final</v>
      </c>
      <c r="I111" s="572" t="str">
        <f>'U13-U17-U20 Champs Timescale'!J65</f>
        <v>1</v>
      </c>
      <c r="J111" s="563">
        <f>'U13-U17-U20 Champs Timescale'!I65</f>
        <v>6</v>
      </c>
      <c r="K111" s="134"/>
      <c r="L111" s="134"/>
      <c r="M111" s="134"/>
    </row>
    <row r="112" spans="1:13" ht="16" thickBot="1" x14ac:dyDescent="0.25">
      <c r="A112" s="559" t="str">
        <f>'U13-U17-U20 Champs Timescale'!B66</f>
        <v>T29-1</v>
      </c>
      <c r="B112" s="560">
        <f>'U13-U17-U20 Champs Timescale'!E66</f>
        <v>0.6163194444444442</v>
      </c>
      <c r="C112" s="560">
        <f>B112</f>
        <v>0.6163194444444442</v>
      </c>
      <c r="D112" s="560">
        <f>'U13-U17-U20 Champs Timescale'!F66</f>
        <v>0.62673611111111083</v>
      </c>
      <c r="E112" s="560">
        <f>'U13-U17-U20 Champs Timescale'!G66</f>
        <v>0.63020833333333304</v>
      </c>
      <c r="F112" s="560" t="str">
        <f>'U13-U17-U20 Champs Timescale'!K66</f>
        <v>60m Hurdles</v>
      </c>
      <c r="G112" s="560" t="str">
        <f>'U13-U17-U20 Champs Timescale'!H66</f>
        <v>U17W</v>
      </c>
      <c r="H112" s="560" t="str">
        <f>'U13-U17-U20 Champs Timescale'!L66</f>
        <v>Straight Final</v>
      </c>
      <c r="I112" s="572" t="str">
        <f>'U13-U17-U20 Champs Timescale'!J66</f>
        <v>1</v>
      </c>
      <c r="J112" s="563">
        <f>'U13-U17-U20 Champs Timescale'!I66</f>
        <v>7</v>
      </c>
    </row>
    <row r="113" spans="1:12" ht="16" thickBot="1" x14ac:dyDescent="0.25">
      <c r="A113" s="559" t="str">
        <f>'U13-U17-U20 Champs Timescale'!B67</f>
        <v>T30-1</v>
      </c>
      <c r="B113" s="560">
        <f>'U13-U17-U20 Champs Timescale'!E67</f>
        <v>0.62673611111111083</v>
      </c>
      <c r="C113" s="560">
        <f>B113</f>
        <v>0.62673611111111083</v>
      </c>
      <c r="D113" s="560">
        <f>'U13-U17-U20 Champs Timescale'!F67</f>
        <v>0.63715277777777746</v>
      </c>
      <c r="E113" s="560">
        <f>'U13-U17-U20 Champs Timescale'!G67</f>
        <v>0.64062499999999967</v>
      </c>
      <c r="F113" s="560" t="str">
        <f>'U13-U17-U20 Champs Timescale'!K67</f>
        <v>60m Hurdles</v>
      </c>
      <c r="G113" s="560" t="str">
        <f>'U13-U17-U20 Champs Timescale'!H67</f>
        <v>U13G/U13B</v>
      </c>
      <c r="H113" s="560" t="str">
        <f>'U13-U17-U20 Champs Timescale'!L67</f>
        <v>Straight Final</v>
      </c>
      <c r="I113" s="572" t="str">
        <f>'U13-U17-U20 Champs Timescale'!J67</f>
        <v>1</v>
      </c>
      <c r="J113" s="563" t="str">
        <f>'U13-U17-U20 Champs Timescale'!I67</f>
        <v>5+1</v>
      </c>
    </row>
    <row r="114" spans="1:12" s="573" customFormat="1" x14ac:dyDescent="0.2">
      <c r="A114" s="135" t="s">
        <v>534</v>
      </c>
      <c r="B114" s="135" t="s">
        <v>536</v>
      </c>
      <c r="C114" s="135" t="s">
        <v>1806</v>
      </c>
      <c r="D114" s="135" t="s">
        <v>537</v>
      </c>
      <c r="E114" s="135" t="s">
        <v>538</v>
      </c>
      <c r="F114" s="135" t="s">
        <v>20</v>
      </c>
      <c r="G114" s="135" t="s">
        <v>131</v>
      </c>
      <c r="H114" s="135" t="s">
        <v>60</v>
      </c>
      <c r="I114" s="136" t="s">
        <v>2668</v>
      </c>
      <c r="J114" s="531" t="s">
        <v>1807</v>
      </c>
      <c r="L114" s="574">
        <v>1.3888888888888888E-2</v>
      </c>
    </row>
    <row r="115" spans="1:12" x14ac:dyDescent="0.2">
      <c r="A115" s="138" t="str">
        <f>'U13-U17-U20 Champs Timescale'!B68</f>
        <v>T14-2</v>
      </c>
      <c r="B115" s="138">
        <f>'U13-U17-U20 Champs Timescale'!E68</f>
        <v>0.63020833333333304</v>
      </c>
      <c r="C115" s="138">
        <f>B115</f>
        <v>0.63020833333333304</v>
      </c>
      <c r="D115" s="138">
        <f>'U13-U17-U20 Champs Timescale'!F68</f>
        <v>0.64062499999999967</v>
      </c>
      <c r="E115" s="138">
        <f>'U13-U17-U20 Champs Timescale'!G68</f>
        <v>0.64409722222222188</v>
      </c>
      <c r="F115" s="138" t="str">
        <f>'U13-U17-U20 Champs Timescale'!K68</f>
        <v>400m</v>
      </c>
      <c r="G115" s="138" t="str">
        <f>'U13-U17-U20 Champs Timescale'!H68</f>
        <v>U20M</v>
      </c>
      <c r="H115" s="138" t="str">
        <f>'U13-U17-U20 Champs Timescale'!L68</f>
        <v>Final</v>
      </c>
      <c r="I115" s="537" t="str">
        <f>'U13-U17-U20 Champs Timescale'!J68</f>
        <v>1</v>
      </c>
      <c r="J115" s="483">
        <f>'U13-U17-U20 Champs Timescale'!I68</f>
        <v>4</v>
      </c>
    </row>
    <row r="116" spans="1:12" x14ac:dyDescent="0.2">
      <c r="A116" s="138" t="str">
        <f>'U13-U17-U20 Champs Timescale'!B69</f>
        <v>T15-2</v>
      </c>
      <c r="B116" s="138">
        <f>'U13-U17-U20 Champs Timescale'!E69</f>
        <v>0.63368055555555525</v>
      </c>
      <c r="C116" s="138">
        <f>B116</f>
        <v>0.63368055555555525</v>
      </c>
      <c r="D116" s="138">
        <f>'U13-U17-U20 Champs Timescale'!F69</f>
        <v>0.64409722222222188</v>
      </c>
      <c r="E116" s="138">
        <f>'U13-U17-U20 Champs Timescale'!G69</f>
        <v>0.64756944444444409</v>
      </c>
      <c r="F116" s="138" t="str">
        <f>'U13-U17-U20 Champs Timescale'!K69</f>
        <v>400m</v>
      </c>
      <c r="G116" s="138" t="str">
        <f>'U13-U17-U20 Champs Timescale'!H69</f>
        <v>U20W</v>
      </c>
      <c r="H116" s="138" t="str">
        <f>'U13-U17-U20 Champs Timescale'!L69</f>
        <v>Final</v>
      </c>
      <c r="I116" s="537" t="str">
        <f>'U13-U17-U20 Champs Timescale'!J69</f>
        <v>1</v>
      </c>
      <c r="J116" s="483">
        <f>'U13-U17-U20 Champs Timescale'!I69</f>
        <v>4</v>
      </c>
    </row>
    <row r="117" spans="1:12" x14ac:dyDescent="0.2">
      <c r="A117" s="138" t="str">
        <f>'U13-U17-U20 Champs Timescale'!B70</f>
        <v>T16-2</v>
      </c>
      <c r="B117" s="138">
        <f>'U13-U17-U20 Champs Timescale'!E70</f>
        <v>0.63715277777777746</v>
      </c>
      <c r="C117" s="138">
        <f>B117</f>
        <v>0.63715277777777746</v>
      </c>
      <c r="D117" s="138">
        <f>'U13-U17-U20 Champs Timescale'!F70</f>
        <v>0.64756944444444409</v>
      </c>
      <c r="E117" s="138">
        <f>'U13-U17-U20 Champs Timescale'!G70</f>
        <v>0.6510416666666663</v>
      </c>
      <c r="F117" s="138" t="str">
        <f>'U13-U17-U20 Champs Timescale'!K70</f>
        <v>400m</v>
      </c>
      <c r="G117" s="138" t="str">
        <f>'U13-U17-U20 Champs Timescale'!H70</f>
        <v>U17M</v>
      </c>
      <c r="H117" s="138" t="str">
        <f>'U13-U17-U20 Champs Timescale'!L70</f>
        <v>Final</v>
      </c>
      <c r="I117" s="537" t="str">
        <f>'U13-U17-U20 Champs Timescale'!J70</f>
        <v>1</v>
      </c>
      <c r="J117" s="483">
        <f>'U13-U17-U20 Champs Timescale'!I70</f>
        <v>4</v>
      </c>
    </row>
    <row r="118" spans="1:12" x14ac:dyDescent="0.2">
      <c r="A118" s="138" t="str">
        <f>'U13-U17-U20 Champs Timescale'!B71</f>
        <v>T17-3</v>
      </c>
      <c r="B118" s="138">
        <f>'U13-U17-U20 Champs Timescale'!E71</f>
        <v>0.64756944444444409</v>
      </c>
      <c r="C118" s="138">
        <f>B118</f>
        <v>0.64756944444444409</v>
      </c>
      <c r="D118" s="138">
        <f>'U13-U17-U20 Champs Timescale'!F71</f>
        <v>0.65798611111111072</v>
      </c>
      <c r="E118" s="138">
        <f>'U13-U17-U20 Champs Timescale'!G71</f>
        <v>0.66145833333333293</v>
      </c>
      <c r="F118" s="138" t="str">
        <f>'U13-U17-U20 Champs Timescale'!K71</f>
        <v>300m</v>
      </c>
      <c r="G118" s="138" t="str">
        <f>'U13-U17-U20 Champs Timescale'!H71</f>
        <v>U17W</v>
      </c>
      <c r="H118" s="138" t="str">
        <f>'U13-U17-U20 Champs Timescale'!L71</f>
        <v>Final</v>
      </c>
      <c r="I118" s="537" t="str">
        <f>'U13-U17-U20 Champs Timescale'!J71</f>
        <v>1</v>
      </c>
      <c r="J118" s="483">
        <f>'U13-U17-U20 Champs Timescale'!I71</f>
        <v>4</v>
      </c>
    </row>
    <row r="119" spans="1:12" x14ac:dyDescent="0.2">
      <c r="A119" s="138" t="str">
        <f>'U13-U17-U20 Champs Timescale'!B72</f>
        <v>T31-1</v>
      </c>
      <c r="B119" s="138">
        <f>'U13-U17-U20 Champs Timescale'!E72</f>
        <v>0.6510416666666663</v>
      </c>
      <c r="C119" s="138">
        <f t="shared" ref="C119:C124" si="34">B119</f>
        <v>0.6510416666666663</v>
      </c>
      <c r="D119" s="138">
        <f>'U13-U17-U20 Champs Timescale'!F72</f>
        <v>0.66145833333333293</v>
      </c>
      <c r="E119" s="138">
        <f>'U13-U17-U20 Champs Timescale'!G72</f>
        <v>0.66493055555555514</v>
      </c>
      <c r="F119" s="138" t="str">
        <f>'U13-U17-U20 Champs Timescale'!K72</f>
        <v>60m</v>
      </c>
      <c r="G119" s="138" t="str">
        <f>'U13-U17-U20 Champs Timescale'!H72</f>
        <v>U13B</v>
      </c>
      <c r="H119" s="138" t="str">
        <f>'U13-U17-U20 Champs Timescale'!L72</f>
        <v>Straight Final</v>
      </c>
      <c r="I119" s="537" t="str">
        <f>'U13-U17-U20 Champs Timescale'!J72</f>
        <v>1</v>
      </c>
      <c r="J119" s="483">
        <f>'U13-U17-U20 Champs Timescale'!I72</f>
        <v>6</v>
      </c>
    </row>
    <row r="120" spans="1:12" x14ac:dyDescent="0.2">
      <c r="A120" s="138" t="str">
        <f>'U13-U17-U20 Champs Timescale'!B73</f>
        <v>T18-2</v>
      </c>
      <c r="B120" s="138">
        <f>'U13-U17-U20 Champs Timescale'!E73</f>
        <v>0.65451388888888851</v>
      </c>
      <c r="C120" s="138">
        <f t="shared" si="34"/>
        <v>0.65451388888888851</v>
      </c>
      <c r="D120" s="138">
        <f>'U13-U17-U20 Champs Timescale'!F73</f>
        <v>0.66493055555555514</v>
      </c>
      <c r="E120" s="138">
        <f>'U13-U17-U20 Champs Timescale'!G73</f>
        <v>0.66840277777777735</v>
      </c>
      <c r="F120" s="138" t="str">
        <f>'U13-U17-U20 Champs Timescale'!K73</f>
        <v>60m</v>
      </c>
      <c r="G120" s="138" t="str">
        <f>'U13-U17-U20 Champs Timescale'!H73</f>
        <v>U13G</v>
      </c>
      <c r="H120" s="138" t="str">
        <f>'U13-U17-U20 Champs Timescale'!L73</f>
        <v>Final</v>
      </c>
      <c r="I120" s="537" t="str">
        <f>'U13-U17-U20 Champs Timescale'!J73</f>
        <v>1</v>
      </c>
      <c r="J120" s="483">
        <f>'U13-U17-U20 Champs Timescale'!I73</f>
        <v>8</v>
      </c>
    </row>
    <row r="121" spans="1:12" x14ac:dyDescent="0.2">
      <c r="A121" s="138" t="str">
        <f>'U13-U17-U20 Champs Timescale'!B74</f>
        <v>T19-2</v>
      </c>
      <c r="B121" s="138">
        <f>'U13-U17-U20 Champs Timescale'!E74</f>
        <v>0.65798611111111072</v>
      </c>
      <c r="C121" s="138">
        <f t="shared" si="34"/>
        <v>0.65798611111111072</v>
      </c>
      <c r="D121" s="138">
        <f>'U13-U17-U20 Champs Timescale'!F74</f>
        <v>0.66840277777777735</v>
      </c>
      <c r="E121" s="138">
        <f>'U13-U17-U20 Champs Timescale'!G74</f>
        <v>0.67187499999999956</v>
      </c>
      <c r="F121" s="138" t="str">
        <f>'U13-U17-U20 Champs Timescale'!K74</f>
        <v>60m</v>
      </c>
      <c r="G121" s="138" t="str">
        <f>'U13-U17-U20 Champs Timescale'!H74</f>
        <v>U17W</v>
      </c>
      <c r="H121" s="138" t="str">
        <f>'U13-U17-U20 Champs Timescale'!L74</f>
        <v>Final</v>
      </c>
      <c r="I121" s="537" t="str">
        <f>'U13-U17-U20 Champs Timescale'!J74</f>
        <v>1</v>
      </c>
      <c r="J121" s="483">
        <f>'U13-U17-U20 Champs Timescale'!I74</f>
        <v>8</v>
      </c>
    </row>
    <row r="122" spans="1:12" x14ac:dyDescent="0.2">
      <c r="A122" s="138" t="str">
        <f>'U13-U17-U20 Champs Timescale'!B75</f>
        <v>T20-2</v>
      </c>
      <c r="B122" s="138">
        <f>'U13-U17-U20 Champs Timescale'!E75</f>
        <v>0.66145833333333293</v>
      </c>
      <c r="C122" s="138">
        <f t="shared" si="34"/>
        <v>0.66145833333333293</v>
      </c>
      <c r="D122" s="138">
        <f>'U13-U17-U20 Champs Timescale'!F75</f>
        <v>0.67187499999999956</v>
      </c>
      <c r="E122" s="138">
        <f>'U13-U17-U20 Champs Timescale'!G75</f>
        <v>0.67534722222222177</v>
      </c>
      <c r="F122" s="138" t="str">
        <f>'U13-U17-U20 Champs Timescale'!K75</f>
        <v>60m</v>
      </c>
      <c r="G122" s="138" t="str">
        <f>'U13-U17-U20 Champs Timescale'!H75</f>
        <v>U20W</v>
      </c>
      <c r="H122" s="138" t="str">
        <f>'U13-U17-U20 Champs Timescale'!L75</f>
        <v>Final</v>
      </c>
      <c r="I122" s="537" t="str">
        <f>'U13-U17-U20 Champs Timescale'!J75</f>
        <v>1</v>
      </c>
      <c r="J122" s="483">
        <f>'U13-U17-U20 Champs Timescale'!I75</f>
        <v>8</v>
      </c>
    </row>
    <row r="123" spans="1:12" x14ac:dyDescent="0.2">
      <c r="A123" s="138" t="str">
        <f>'U13-U17-U20 Champs Timescale'!B76</f>
        <v>T21-2</v>
      </c>
      <c r="B123" s="138">
        <f>'U13-U17-U20 Champs Timescale'!E76</f>
        <v>0.66493055555555514</v>
      </c>
      <c r="C123" s="138">
        <f t="shared" si="34"/>
        <v>0.66493055555555514</v>
      </c>
      <c r="D123" s="138">
        <f>'U13-U17-U20 Champs Timescale'!F76</f>
        <v>0.67534722222222177</v>
      </c>
      <c r="E123" s="138">
        <f>'U13-U17-U20 Champs Timescale'!G76</f>
        <v>0.67881944444444398</v>
      </c>
      <c r="F123" s="138" t="str">
        <f>'U13-U17-U20 Champs Timescale'!K76</f>
        <v>60m</v>
      </c>
      <c r="G123" s="138" t="str">
        <f>'U13-U17-U20 Champs Timescale'!H76</f>
        <v>U20M</v>
      </c>
      <c r="H123" s="138" t="str">
        <f>'U13-U17-U20 Champs Timescale'!L76</f>
        <v>Final</v>
      </c>
      <c r="I123" s="537" t="str">
        <f>'U13-U17-U20 Champs Timescale'!J76</f>
        <v>1</v>
      </c>
      <c r="J123" s="483">
        <f>'U13-U17-U20 Champs Timescale'!I76</f>
        <v>8</v>
      </c>
    </row>
    <row r="124" spans="1:12" x14ac:dyDescent="0.2">
      <c r="A124" s="138" t="str">
        <f>'U13-U17-U20 Champs Timescale'!B77</f>
        <v>T22-2</v>
      </c>
      <c r="B124" s="138">
        <f>'U13-U17-U20 Champs Timescale'!E77</f>
        <v>0.66840277777777735</v>
      </c>
      <c r="C124" s="138">
        <f t="shared" si="34"/>
        <v>0.66840277777777735</v>
      </c>
      <c r="D124" s="138">
        <f>'U13-U17-U20 Champs Timescale'!F77</f>
        <v>0.67881944444444398</v>
      </c>
      <c r="E124" s="138">
        <f>'U13-U17-U20 Champs Timescale'!G77</f>
        <v>0.68229166666666619</v>
      </c>
      <c r="F124" s="138" t="str">
        <f>'U13-U17-U20 Champs Timescale'!K77</f>
        <v>60m</v>
      </c>
      <c r="G124" s="138" t="str">
        <f>'U13-U17-U20 Champs Timescale'!H77</f>
        <v>U17M</v>
      </c>
      <c r="H124" s="138" t="str">
        <f>'U13-U17-U20 Champs Timescale'!L77</f>
        <v>Final</v>
      </c>
      <c r="I124" s="537" t="str">
        <f>'U13-U17-U20 Champs Timescale'!J77</f>
        <v>1</v>
      </c>
      <c r="J124" s="483">
        <f>'U13-U17-U20 Champs Timescale'!I77</f>
        <v>8</v>
      </c>
    </row>
  </sheetData>
  <sortState xmlns:xlrd2="http://schemas.microsoft.com/office/spreadsheetml/2017/richdata2" ref="A70:J124">
    <sortCondition ref="B70:B124"/>
  </sortState>
  <mergeCells count="2">
    <mergeCell ref="A1:J1"/>
    <mergeCell ref="A68:J68"/>
  </mergeCells>
  <phoneticPr fontId="56" type="noConversion"/>
  <printOptions horizontalCentered="1"/>
  <pageMargins left="0.19685039370078741" right="0.19685039370078741" top="1.25" bottom="0.19685039370078741" header="0.19685039370078741" footer="0.19685039370078741"/>
  <pageSetup paperSize="9" fitToHeight="0" orientation="portrait" r:id="rId1"/>
  <headerFooter>
    <oddHeader>&amp;L&amp;G&amp;C&amp;"Fierce Vector,Regular"&amp;18&amp;KE30D40WELSH ATHLETICS - ATHLETAU CYMRU&amp;14
Junior Indoor
Track &amp;&amp; Field Championships 2022
Saturday 5TH &amp;&amp; Sunday 6TH February&amp;"Calibri,Regular"&amp;K01+000
&amp;R&amp;G</oddHeader>
  </headerFooter>
  <rowBreaks count="3" manualBreakCount="3">
    <brk id="44" max="9" man="1"/>
    <brk id="67" max="9" man="1"/>
    <brk id="113" max="9" man="1"/>
  </rowBreaks>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2926EE-9C7E-488A-8A69-9DD0330A028A}">
  <sheetPr>
    <tabColor rgb="FF7030A0"/>
    <pageSetUpPr fitToPage="1"/>
  </sheetPr>
  <dimension ref="A1:K60"/>
  <sheetViews>
    <sheetView zoomScaleNormal="100" zoomScaleSheetLayoutView="100" workbookViewId="0">
      <selection activeCell="E51" sqref="E51"/>
    </sheetView>
  </sheetViews>
  <sheetFormatPr baseColWidth="10" defaultColWidth="9.19921875" defaultRowHeight="15" x14ac:dyDescent="0.2"/>
  <cols>
    <col min="1" max="1" width="14.796875" style="139" customWidth="1"/>
    <col min="2" max="3" width="14.796875" style="140" customWidth="1"/>
    <col min="4" max="6" width="14.796875" style="139" customWidth="1"/>
    <col min="7" max="7" width="17.796875" style="132" hidden="1" customWidth="1"/>
    <col min="8" max="8" width="15" style="226" hidden="1" customWidth="1"/>
    <col min="9" max="16384" width="9.19921875" style="134"/>
  </cols>
  <sheetData>
    <row r="1" spans="1:10" ht="25" x14ac:dyDescent="0.2">
      <c r="A1" s="750" t="str">
        <f>CONCATENATE("REGISTRATION - CLOSE TIME -"," ",'FINAL TIMETABLE for indoor'!B2)</f>
        <v>REGISTRATION - CLOSE TIME - Saturday 5th February</v>
      </c>
      <c r="B1" s="750"/>
      <c r="C1" s="750"/>
      <c r="D1" s="750"/>
      <c r="E1" s="750"/>
      <c r="F1" s="750"/>
      <c r="G1" s="750"/>
      <c r="H1" s="750"/>
    </row>
    <row r="2" spans="1:10" ht="16" thickBot="1" x14ac:dyDescent="0.25">
      <c r="A2" s="575" t="s">
        <v>534</v>
      </c>
      <c r="B2" s="576" t="s">
        <v>1790</v>
      </c>
      <c r="C2" s="576" t="s">
        <v>538</v>
      </c>
      <c r="D2" s="575" t="s">
        <v>20</v>
      </c>
      <c r="E2" s="575" t="s">
        <v>131</v>
      </c>
      <c r="F2" s="575" t="s">
        <v>60</v>
      </c>
      <c r="G2" s="132" t="s">
        <v>539</v>
      </c>
      <c r="H2" s="226" t="s">
        <v>550</v>
      </c>
      <c r="J2" s="137">
        <v>6.25E-2</v>
      </c>
    </row>
    <row r="3" spans="1:10" x14ac:dyDescent="0.2">
      <c r="A3" s="583" t="str">
        <f>'U13-U17-U20 Champs Timescale'!B33</f>
        <v>F01</v>
      </c>
      <c r="B3" s="584">
        <f>'U13-U17-U20 Champs Timescale'!C33</f>
        <v>0.40625</v>
      </c>
      <c r="C3" s="584">
        <f>'U13-U17-U20 Champs Timescale'!G33</f>
        <v>0.46875</v>
      </c>
      <c r="D3" s="584" t="str">
        <f>'U13-U17-U20 Champs Timescale'!K33</f>
        <v>High Jump</v>
      </c>
      <c r="E3" s="584" t="str">
        <f>'U13-U17-U20 Champs Timescale'!H33</f>
        <v>U17W</v>
      </c>
      <c r="F3" s="585" t="str">
        <f>'U13-U17-U20 Champs Timescale'!L33</f>
        <v>Final</v>
      </c>
      <c r="G3" s="132">
        <f>'Event Clash Check'!K3</f>
        <v>8</v>
      </c>
      <c r="H3" s="226" t="str">
        <f>'Event Clash Check'!L3</f>
        <v>2</v>
      </c>
      <c r="J3" s="137">
        <v>6.9444444444444441E-3</v>
      </c>
    </row>
    <row r="4" spans="1:10" ht="16" thickBot="1" x14ac:dyDescent="0.25">
      <c r="A4" s="586" t="str">
        <f>'U13-U17-U20 Champs Timescale'!B34</f>
        <v>F02</v>
      </c>
      <c r="B4" s="587">
        <f>'U13-U17-U20 Champs Timescale'!C34</f>
        <v>0.40625</v>
      </c>
      <c r="C4" s="587">
        <f>'U13-U17-U20 Champs Timescale'!G34</f>
        <v>0.46875</v>
      </c>
      <c r="D4" s="587" t="str">
        <f>'U13-U17-U20 Champs Timescale'!K34</f>
        <v>High Jump</v>
      </c>
      <c r="E4" s="587" t="str">
        <f>'U13-U17-U20 Champs Timescale'!H34</f>
        <v>U20W</v>
      </c>
      <c r="F4" s="588" t="str">
        <f>'U13-U17-U20 Champs Timescale'!L34</f>
        <v>Final</v>
      </c>
      <c r="G4" s="132">
        <f>'Event Clash Check'!K4</f>
        <v>8</v>
      </c>
      <c r="H4" s="226" t="str">
        <f>'Event Clash Check'!L4</f>
        <v>2</v>
      </c>
      <c r="J4" s="137">
        <v>1.3888888888888889E-3</v>
      </c>
    </row>
    <row r="5" spans="1:10" x14ac:dyDescent="0.2">
      <c r="A5" s="583" t="str">
        <f>'U13-U17-U20 Champs Timescale'!B4</f>
        <v>T01-1</v>
      </c>
      <c r="B5" s="584">
        <f>'U13-U17-U20 Champs Timescale'!C4</f>
        <v>0.4375</v>
      </c>
      <c r="C5" s="584">
        <f>'U13-U17-U20 Champs Timescale'!G4</f>
        <v>0.5</v>
      </c>
      <c r="D5" s="584" t="str">
        <f>'U13-U17-U20 Champs Timescale'!K4</f>
        <v>800m</v>
      </c>
      <c r="E5" s="584" t="str">
        <f>'U13-U17-U20 Champs Timescale'!H4</f>
        <v>U17M</v>
      </c>
      <c r="F5" s="585" t="str">
        <f>'U13-U17-U20 Champs Timescale'!L4</f>
        <v>Heats</v>
      </c>
      <c r="G5" s="132">
        <f>'Event Clash Check'!K5</f>
        <v>10</v>
      </c>
      <c r="H5" s="226" t="str">
        <f>'Event Clash Check'!L5</f>
        <v>2</v>
      </c>
    </row>
    <row r="6" spans="1:10" x14ac:dyDescent="0.2">
      <c r="A6" s="589" t="str">
        <f>'U13-U17-U20 Champs Timescale'!B35</f>
        <v>F03</v>
      </c>
      <c r="B6" s="578">
        <f>'U13-U17-U20 Champs Timescale'!C35</f>
        <v>0.4375</v>
      </c>
      <c r="C6" s="578">
        <f>'U13-U17-U20 Champs Timescale'!G35</f>
        <v>0.5</v>
      </c>
      <c r="D6" s="578" t="str">
        <f>'U13-U17-U20 Champs Timescale'!K35</f>
        <v>Long Jump</v>
      </c>
      <c r="E6" s="578" t="str">
        <f>'U13-U17-U20 Champs Timescale'!H35</f>
        <v>U20M</v>
      </c>
      <c r="F6" s="590" t="str">
        <f>'U13-U17-U20 Champs Timescale'!L35</f>
        <v>Final</v>
      </c>
      <c r="G6" s="132">
        <f>'Event Clash Check'!K47</f>
        <v>7</v>
      </c>
      <c r="H6" s="226">
        <f>'Event Clash Check'!L47</f>
        <v>8</v>
      </c>
    </row>
    <row r="7" spans="1:10" ht="16" thickBot="1" x14ac:dyDescent="0.25">
      <c r="A7" s="586" t="str">
        <f>'U13-U17-U20 Champs Timescale'!B36</f>
        <v>F04</v>
      </c>
      <c r="B7" s="587">
        <f>'U13-U17-U20 Champs Timescale'!C36</f>
        <v>0.4375</v>
      </c>
      <c r="C7" s="587">
        <f>'U13-U17-U20 Champs Timescale'!G36</f>
        <v>0.5</v>
      </c>
      <c r="D7" s="587" t="str">
        <f>'U13-U17-U20 Champs Timescale'!K36</f>
        <v>Long Jump</v>
      </c>
      <c r="E7" s="587" t="str">
        <f>'U13-U17-U20 Champs Timescale'!H36</f>
        <v>U17M</v>
      </c>
      <c r="F7" s="588" t="str">
        <f>'U13-U17-U20 Champs Timescale'!L36</f>
        <v>Final</v>
      </c>
      <c r="G7" s="132">
        <f>'Event Clash Check'!K6</f>
        <v>23</v>
      </c>
      <c r="H7" s="226" t="str">
        <f>'Event Clash Check'!L6</f>
        <v>6</v>
      </c>
    </row>
    <row r="8" spans="1:10" x14ac:dyDescent="0.2">
      <c r="A8" s="580" t="str">
        <f>'U13-U17-U20 Champs Timescale'!B5</f>
        <v>T02-1</v>
      </c>
      <c r="B8" s="581">
        <f>'U13-U17-U20 Champs Timescale'!C5</f>
        <v>0.44444444444444442</v>
      </c>
      <c r="C8" s="581">
        <f>'U13-U17-U20 Champs Timescale'!G5</f>
        <v>0.50694444444444442</v>
      </c>
      <c r="D8" s="581" t="str">
        <f>'U13-U17-U20 Champs Timescale'!K5</f>
        <v>800m</v>
      </c>
      <c r="E8" s="581" t="str">
        <f>'U13-U17-U20 Champs Timescale'!H5</f>
        <v>U20M</v>
      </c>
      <c r="F8" s="582" t="str">
        <f>'U13-U17-U20 Champs Timescale'!L5</f>
        <v>Heats</v>
      </c>
      <c r="G8" s="132">
        <f>'Event Clash Check'!K48</f>
        <v>9</v>
      </c>
      <c r="H8" s="226">
        <f>'Event Clash Check'!L48</f>
        <v>8</v>
      </c>
    </row>
    <row r="9" spans="1:10" x14ac:dyDescent="0.2">
      <c r="A9" s="577" t="str">
        <f>'U13-U17-U20 Champs Timescale'!B37</f>
        <v>F05</v>
      </c>
      <c r="B9" s="578">
        <f>'U13-U17-U20 Champs Timescale'!C37</f>
        <v>0.44791666666666663</v>
      </c>
      <c r="C9" s="578">
        <f>'U13-U17-U20 Champs Timescale'!G37</f>
        <v>0.51041666666666663</v>
      </c>
      <c r="D9" s="578" t="str">
        <f>'U13-U17-U20 Champs Timescale'!K37</f>
        <v>Shot</v>
      </c>
      <c r="E9" s="578" t="str">
        <f>'U13-U17-U20 Champs Timescale'!H37</f>
        <v>U13B</v>
      </c>
      <c r="F9" s="579" t="str">
        <f>'U13-U17-U20 Champs Timescale'!L37</f>
        <v>Final</v>
      </c>
      <c r="G9" s="132">
        <f>'Event Clash Check'!K49</f>
        <v>4</v>
      </c>
      <c r="H9" s="226">
        <f>'Event Clash Check'!L49</f>
        <v>6</v>
      </c>
    </row>
    <row r="10" spans="1:10" x14ac:dyDescent="0.2">
      <c r="A10" s="577" t="str">
        <f>'U13-U17-U20 Champs Timescale'!B6</f>
        <v>T03-1</v>
      </c>
      <c r="B10" s="578">
        <f>'U13-U17-U20 Champs Timescale'!C6</f>
        <v>0.45138888888888884</v>
      </c>
      <c r="C10" s="578">
        <f>'U13-U17-U20 Champs Timescale'!G6</f>
        <v>0.51388888888888884</v>
      </c>
      <c r="D10" s="578" t="str">
        <f>'U13-U17-U20 Champs Timescale'!K6</f>
        <v>800m</v>
      </c>
      <c r="E10" s="578" t="str">
        <f>'U13-U17-U20 Champs Timescale'!H6</f>
        <v>U17W</v>
      </c>
      <c r="F10" s="579" t="str">
        <f>'U13-U17-U20 Champs Timescale'!L6</f>
        <v>Heats</v>
      </c>
      <c r="G10" s="132">
        <f>'Event Clash Check'!K50</f>
        <v>13</v>
      </c>
      <c r="H10" s="226">
        <f>'Event Clash Check'!L50</f>
        <v>6</v>
      </c>
    </row>
    <row r="11" spans="1:10" x14ac:dyDescent="0.2">
      <c r="A11" s="577" t="str">
        <f>'U13-U17-U20 Champs Timescale'!B7</f>
        <v>T04-1</v>
      </c>
      <c r="B11" s="578">
        <f>'U13-U17-U20 Champs Timescale'!C7</f>
        <v>0.46527777777777768</v>
      </c>
      <c r="C11" s="578">
        <f>'U13-U17-U20 Champs Timescale'!G7</f>
        <v>0.52777777777777768</v>
      </c>
      <c r="D11" s="578" t="str">
        <f>'U13-U17-U20 Champs Timescale'!K7</f>
        <v>200m</v>
      </c>
      <c r="E11" s="578" t="str">
        <f>'U13-U17-U20 Champs Timescale'!H7</f>
        <v>U17W</v>
      </c>
      <c r="F11" s="579" t="str">
        <f>'U13-U17-U20 Champs Timescale'!L7</f>
        <v>Heats</v>
      </c>
      <c r="G11" s="132">
        <f>'Event Clash Check'!K54</f>
        <v>12</v>
      </c>
      <c r="H11" s="226">
        <f>'Event Clash Check'!L54</f>
        <v>6</v>
      </c>
    </row>
    <row r="12" spans="1:10" ht="16" thickBot="1" x14ac:dyDescent="0.25">
      <c r="A12" s="591" t="str">
        <f>'U13-U17-U20 Champs Timescale'!B8</f>
        <v>T05-1</v>
      </c>
      <c r="B12" s="592">
        <f>'U13-U17-U20 Champs Timescale'!C8</f>
        <v>0.48611111111111105</v>
      </c>
      <c r="C12" s="592">
        <f>'U13-U17-U20 Champs Timescale'!G8</f>
        <v>0.54861111111111105</v>
      </c>
      <c r="D12" s="592" t="str">
        <f>'U13-U17-U20 Champs Timescale'!K8</f>
        <v>200m</v>
      </c>
      <c r="E12" s="592" t="str">
        <f>'U13-U17-U20 Champs Timescale'!H8</f>
        <v>U20W</v>
      </c>
      <c r="F12" s="593" t="str">
        <f>'U13-U17-U20 Champs Timescale'!L8</f>
        <v>Heats</v>
      </c>
      <c r="G12" s="132">
        <f>'Event Clash Check'!K55</f>
        <v>11</v>
      </c>
      <c r="H12" s="226">
        <f>'Event Clash Check'!L55</f>
        <v>6</v>
      </c>
    </row>
    <row r="13" spans="1:10" x14ac:dyDescent="0.2">
      <c r="A13" s="583" t="str">
        <f>'U13-U17-U20 Champs Timescale'!B9</f>
        <v>T06-1</v>
      </c>
      <c r="B13" s="584">
        <f>'U13-U17-U20 Champs Timescale'!C9</f>
        <v>0.49999999999999989</v>
      </c>
      <c r="C13" s="584">
        <f>'U13-U17-U20 Champs Timescale'!G9</f>
        <v>0.56249999999999989</v>
      </c>
      <c r="D13" s="584" t="str">
        <f>'U13-U17-U20 Champs Timescale'!K9</f>
        <v>200m</v>
      </c>
      <c r="E13" s="584" t="str">
        <f>'U13-U17-U20 Champs Timescale'!H9</f>
        <v>U13G</v>
      </c>
      <c r="F13" s="585" t="str">
        <f>'U13-U17-U20 Champs Timescale'!L9</f>
        <v>Heats</v>
      </c>
      <c r="G13" s="132">
        <f>'Event Clash Check'!K58</f>
        <v>11</v>
      </c>
      <c r="H13" s="226">
        <f>'Event Clash Check'!L58</f>
        <v>3</v>
      </c>
    </row>
    <row r="14" spans="1:10" x14ac:dyDescent="0.2">
      <c r="A14" s="589" t="str">
        <f>'U13-U17-U20 Champs Timescale'!B38</f>
        <v>F06</v>
      </c>
      <c r="B14" s="578">
        <f>'U13-U17-U20 Champs Timescale'!C38</f>
        <v>0.5</v>
      </c>
      <c r="C14" s="578">
        <f>'U13-U17-U20 Champs Timescale'!G38</f>
        <v>0.5625</v>
      </c>
      <c r="D14" s="578" t="str">
        <f>'U13-U17-U20 Champs Timescale'!K38</f>
        <v>High Jump</v>
      </c>
      <c r="E14" s="578" t="str">
        <f>'U13-U17-U20 Champs Timescale'!H38</f>
        <v>U13G</v>
      </c>
      <c r="F14" s="590" t="str">
        <f>'U13-U17-U20 Champs Timescale'!L38</f>
        <v>Final</v>
      </c>
      <c r="G14" s="132" t="e">
        <f>'Event Clash Check'!#REF!</f>
        <v>#REF!</v>
      </c>
      <c r="H14" s="226" t="e">
        <f>'Event Clash Check'!#REF!</f>
        <v>#REF!</v>
      </c>
    </row>
    <row r="15" spans="1:10" ht="16" thickBot="1" x14ac:dyDescent="0.25">
      <c r="A15" s="586" t="str">
        <f>'U13-U17-U20 Champs Timescale'!B39</f>
        <v>F07</v>
      </c>
      <c r="B15" s="587">
        <f>'U13-U17-U20 Champs Timescale'!C39</f>
        <v>0.5</v>
      </c>
      <c r="C15" s="587">
        <f>'U13-U17-U20 Champs Timescale'!G39</f>
        <v>0.5625</v>
      </c>
      <c r="D15" s="587" t="str">
        <f>'U13-U17-U20 Champs Timescale'!K39</f>
        <v>High Jump</v>
      </c>
      <c r="E15" s="587" t="str">
        <f>'U13-U17-U20 Champs Timescale'!H39</f>
        <v>U13B</v>
      </c>
      <c r="F15" s="588" t="str">
        <f>'U13-U17-U20 Champs Timescale'!L39</f>
        <v>Final</v>
      </c>
      <c r="G15" s="132" t="e">
        <f>'Event Clash Check'!#REF!</f>
        <v>#REF!</v>
      </c>
      <c r="H15" s="226" t="e">
        <f>'Event Clash Check'!#REF!</f>
        <v>#REF!</v>
      </c>
    </row>
    <row r="16" spans="1:10" x14ac:dyDescent="0.2">
      <c r="A16" s="580" t="str">
        <f>'U13-U17-U20 Champs Timescale'!B10</f>
        <v>T07-1</v>
      </c>
      <c r="B16" s="581">
        <f>'U13-U17-U20 Champs Timescale'!C10</f>
        <v>0.51388888888888873</v>
      </c>
      <c r="C16" s="581">
        <f>'U13-U17-U20 Champs Timescale'!G10</f>
        <v>0.57638888888888873</v>
      </c>
      <c r="D16" s="581" t="str">
        <f>'U13-U17-U20 Champs Timescale'!K10</f>
        <v>200m</v>
      </c>
      <c r="E16" s="581" t="str">
        <f>'U13-U17-U20 Champs Timescale'!H10</f>
        <v>U20M</v>
      </c>
      <c r="F16" s="582" t="str">
        <f>'U13-U17-U20 Champs Timescale'!L10</f>
        <v>Heats</v>
      </c>
      <c r="G16" s="132" t="e">
        <f>'Event Clash Check'!#REF!</f>
        <v>#REF!</v>
      </c>
      <c r="H16" s="226" t="e">
        <f>'Event Clash Check'!#REF!</f>
        <v>#REF!</v>
      </c>
    </row>
    <row r="17" spans="1:10" x14ac:dyDescent="0.2">
      <c r="A17" s="577" t="str">
        <f>'U13-U17-U20 Champs Timescale'!B11</f>
        <v>T08-1</v>
      </c>
      <c r="B17" s="485">
        <f>'U13-U17-U20 Champs Timescale'!C11</f>
        <v>0.52430555555555536</v>
      </c>
      <c r="C17" s="485">
        <f>'U13-U17-U20 Champs Timescale'!G11</f>
        <v>0.58680555555555536</v>
      </c>
      <c r="D17" s="485" t="str">
        <f>'U13-U17-U20 Champs Timescale'!K11</f>
        <v>200m</v>
      </c>
      <c r="E17" s="485" t="str">
        <f>'U13-U17-U20 Champs Timescale'!H11</f>
        <v>U17M</v>
      </c>
      <c r="F17" s="579" t="str">
        <f>'U13-U17-U20 Champs Timescale'!L11</f>
        <v>Heats</v>
      </c>
      <c r="G17" s="132" t="e">
        <f>'Event Clash Check'!#REF!</f>
        <v>#REF!</v>
      </c>
      <c r="H17" s="226" t="e">
        <f>'Event Clash Check'!#REF!</f>
        <v>#REF!</v>
      </c>
    </row>
    <row r="18" spans="1:10" ht="16" thickBot="1" x14ac:dyDescent="0.25">
      <c r="A18" s="591" t="str">
        <f>'U13-U17-U20 Champs Timescale'!B12</f>
        <v>T09-1</v>
      </c>
      <c r="B18" s="594">
        <f>'U13-U17-U20 Champs Timescale'!C12</f>
        <v>0.53472222222222199</v>
      </c>
      <c r="C18" s="594">
        <f>'U13-U17-U20 Champs Timescale'!G12</f>
        <v>0.59722222222222199</v>
      </c>
      <c r="D18" s="594" t="str">
        <f>'U13-U17-U20 Champs Timescale'!K12</f>
        <v>200m</v>
      </c>
      <c r="E18" s="594" t="str">
        <f>'U13-U17-U20 Champs Timescale'!H12</f>
        <v>U13B</v>
      </c>
      <c r="F18" s="593" t="str">
        <f>'U13-U17-U20 Champs Timescale'!L12</f>
        <v>Heats</v>
      </c>
      <c r="G18" s="132" t="e">
        <f>'Event Clash Check'!#REF!</f>
        <v>#REF!</v>
      </c>
      <c r="H18" s="226" t="e">
        <f>'Event Clash Check'!#REF!</f>
        <v>#REF!</v>
      </c>
    </row>
    <row r="19" spans="1:10" x14ac:dyDescent="0.2">
      <c r="A19" s="583" t="str">
        <f>'U13-U17-U20 Champs Timescale'!B13</f>
        <v>T10-1</v>
      </c>
      <c r="B19" s="584">
        <f>'U13-U17-U20 Champs Timescale'!C13</f>
        <v>0.54166666666666641</v>
      </c>
      <c r="C19" s="584">
        <f>'U13-U17-U20 Champs Timescale'!G13</f>
        <v>0.60416666666666641</v>
      </c>
      <c r="D19" s="584" t="str">
        <f>'U13-U17-U20 Champs Timescale'!K13</f>
        <v>3000m</v>
      </c>
      <c r="E19" s="584" t="str">
        <f>'U13-U17-U20 Champs Timescale'!H13</f>
        <v>U20M/U17M</v>
      </c>
      <c r="F19" s="585" t="str">
        <f>'U13-U17-U20 Champs Timescale'!L13</f>
        <v>Straight Final</v>
      </c>
    </row>
    <row r="20" spans="1:10" x14ac:dyDescent="0.2">
      <c r="A20" s="589" t="str">
        <f>'U13-U17-U20 Champs Timescale'!B40</f>
        <v>F08</v>
      </c>
      <c r="B20" s="485">
        <f>'U13-U17-U20 Champs Timescale'!C40</f>
        <v>0.54166666666666663</v>
      </c>
      <c r="C20" s="485">
        <f>'U13-U17-U20 Champs Timescale'!G40</f>
        <v>0.60416666666666663</v>
      </c>
      <c r="D20" s="485" t="str">
        <f>'U13-U17-U20 Champs Timescale'!K40</f>
        <v>Long Jump</v>
      </c>
      <c r="E20" s="485" t="str">
        <f>'U13-U17-U20 Champs Timescale'!H40</f>
        <v>U17W</v>
      </c>
      <c r="F20" s="590" t="str">
        <f>'U13-U17-U20 Champs Timescale'!L40</f>
        <v>Final</v>
      </c>
    </row>
    <row r="21" spans="1:10" ht="16" thickBot="1" x14ac:dyDescent="0.25">
      <c r="A21" s="586" t="str">
        <f>'U13-U17-U20 Champs Timescale'!B41</f>
        <v>F09</v>
      </c>
      <c r="B21" s="595">
        <f>'U13-U17-U20 Champs Timescale'!C41</f>
        <v>0.54166666666666663</v>
      </c>
      <c r="C21" s="595">
        <f>'U13-U17-U20 Champs Timescale'!G41</f>
        <v>0.60416666666666663</v>
      </c>
      <c r="D21" s="595" t="str">
        <f>'U13-U17-U20 Champs Timescale'!K41</f>
        <v>Long Jump</v>
      </c>
      <c r="E21" s="595" t="str">
        <f>'U13-U17-U20 Champs Timescale'!H41</f>
        <v>U20W</v>
      </c>
      <c r="F21" s="588" t="str">
        <f>'U13-U17-U20 Champs Timescale'!L41</f>
        <v>Final</v>
      </c>
    </row>
    <row r="22" spans="1:10" x14ac:dyDescent="0.2">
      <c r="A22" s="580" t="str">
        <f>'U13-U17-U20 Champs Timescale'!B42</f>
        <v>F10</v>
      </c>
      <c r="B22" s="581">
        <f>'U13-U17-U20 Champs Timescale'!C42</f>
        <v>0.55555555555555558</v>
      </c>
      <c r="C22" s="581">
        <f>'U13-U17-U20 Champs Timescale'!G42</f>
        <v>0.61805555555555558</v>
      </c>
      <c r="D22" s="581" t="str">
        <f>'U13-U17-U20 Champs Timescale'!K42</f>
        <v>High Jump</v>
      </c>
      <c r="E22" s="581" t="str">
        <f>'U13-U17-U20 Champs Timescale'!H42</f>
        <v>U20M</v>
      </c>
      <c r="F22" s="582" t="str">
        <f>'U13-U17-U20 Champs Timescale'!L42</f>
        <v>Final</v>
      </c>
    </row>
    <row r="23" spans="1:10" ht="16" thickBot="1" x14ac:dyDescent="0.25">
      <c r="A23" s="591" t="str">
        <f>'U13-U17-U20 Champs Timescale'!B17</f>
        <v>T11-1</v>
      </c>
      <c r="B23" s="594">
        <f>'U13-U17-U20 Champs Timescale'!C17</f>
        <v>0.5729166666666663</v>
      </c>
      <c r="C23" s="594">
        <f>'U13-U17-U20 Champs Timescale'!G17</f>
        <v>0.6354166666666663</v>
      </c>
      <c r="D23" s="594" t="str">
        <f>'U13-U17-U20 Champs Timescale'!K17</f>
        <v>800m</v>
      </c>
      <c r="E23" s="594" t="str">
        <f>'U13-U17-U20 Champs Timescale'!H17</f>
        <v>U13G</v>
      </c>
      <c r="F23" s="593" t="str">
        <f>'U13-U17-U20 Champs Timescale'!L17</f>
        <v>Time Trials</v>
      </c>
    </row>
    <row r="24" spans="1:10" x14ac:dyDescent="0.2">
      <c r="A24" s="583" t="str">
        <f>'U13-U17-U20 Champs Timescale'!B18</f>
        <v>T12-1</v>
      </c>
      <c r="B24" s="584">
        <f>'U13-U17-U20 Champs Timescale'!C18</f>
        <v>0.57638888888888851</v>
      </c>
      <c r="C24" s="584">
        <f>'U13-U17-U20 Champs Timescale'!G18</f>
        <v>0.63888888888888851</v>
      </c>
      <c r="D24" s="584" t="str">
        <f>'U13-U17-U20 Champs Timescale'!K18</f>
        <v>800m</v>
      </c>
      <c r="E24" s="584" t="str">
        <f>'U13-U17-U20 Champs Timescale'!H18</f>
        <v>U13B</v>
      </c>
      <c r="F24" s="585" t="str">
        <f>'U13-U17-U20 Champs Timescale'!L18</f>
        <v>Time Trials</v>
      </c>
    </row>
    <row r="25" spans="1:10" ht="16" thickBot="1" x14ac:dyDescent="0.25">
      <c r="A25" s="586" t="str">
        <f>'U13-U17-U20 Champs Timescale'!B43</f>
        <v>F11</v>
      </c>
      <c r="B25" s="595">
        <f>'U13-U17-U20 Champs Timescale'!C43</f>
        <v>0.57638888888888895</v>
      </c>
      <c r="C25" s="595">
        <f>'U13-U17-U20 Champs Timescale'!G43</f>
        <v>0.63888888888888895</v>
      </c>
      <c r="D25" s="595" t="str">
        <f>'U13-U17-U20 Champs Timescale'!K43</f>
        <v>High Jump</v>
      </c>
      <c r="E25" s="595" t="str">
        <f>'U13-U17-U20 Champs Timescale'!H43</f>
        <v>U17M</v>
      </c>
      <c r="F25" s="588" t="str">
        <f>'U13-U17-U20 Champs Timescale'!L43</f>
        <v>Final</v>
      </c>
    </row>
    <row r="26" spans="1:10" ht="16" thickBot="1" x14ac:dyDescent="0.25">
      <c r="A26" s="596" t="str">
        <f>'U13-U17-U20 Champs Timescale'!B19</f>
        <v>T13-1</v>
      </c>
      <c r="B26" s="597">
        <f>'U13-U17-U20 Champs Timescale'!C19</f>
        <v>0.58333333333333293</v>
      </c>
      <c r="C26" s="597">
        <f>'U13-U17-U20 Champs Timescale'!G19</f>
        <v>0.64583333333333293</v>
      </c>
      <c r="D26" s="597" t="str">
        <f>'U13-U17-U20 Champs Timescale'!K19</f>
        <v>800m</v>
      </c>
      <c r="E26" s="597" t="str">
        <f>'U13-U17-U20 Champs Timescale'!H19</f>
        <v>U20W</v>
      </c>
      <c r="F26" s="598" t="str">
        <f>'U13-U17-U20 Champs Timescale'!L19</f>
        <v>Straight Final</v>
      </c>
    </row>
    <row r="27" spans="1:10" x14ac:dyDescent="0.2">
      <c r="A27" s="583" t="str">
        <f>'U13-U17-U20 Champs Timescale'!B44</f>
        <v>F12</v>
      </c>
      <c r="B27" s="584">
        <f>'U13-U17-U20 Champs Timescale'!C44</f>
        <v>0.59722222222222221</v>
      </c>
      <c r="C27" s="584">
        <f>'U13-U17-U20 Champs Timescale'!G44</f>
        <v>0.65972222222222221</v>
      </c>
      <c r="D27" s="584" t="str">
        <f>'U13-U17-U20 Champs Timescale'!K44</f>
        <v>Long Jump</v>
      </c>
      <c r="E27" s="584" t="str">
        <f>'U13-U17-U20 Champs Timescale'!H44</f>
        <v>U13G</v>
      </c>
      <c r="F27" s="585" t="str">
        <f>'U13-U17-U20 Champs Timescale'!L44</f>
        <v>Final</v>
      </c>
    </row>
    <row r="28" spans="1:10" x14ac:dyDescent="0.2">
      <c r="A28" s="589" t="str">
        <f>'U13-U17-U20 Champs Timescale'!B45</f>
        <v>F13</v>
      </c>
      <c r="B28" s="485">
        <f>'U13-U17-U20 Champs Timescale'!C45</f>
        <v>0.59722222222222221</v>
      </c>
      <c r="C28" s="485">
        <f>'U13-U17-U20 Champs Timescale'!G45</f>
        <v>0.65972222222222221</v>
      </c>
      <c r="D28" s="485" t="str">
        <f>'U13-U17-U20 Champs Timescale'!K45</f>
        <v>Shot</v>
      </c>
      <c r="E28" s="485" t="str">
        <f>'U13-U17-U20 Champs Timescale'!H45</f>
        <v>U20W</v>
      </c>
      <c r="F28" s="590" t="str">
        <f>'U13-U17-U20 Champs Timescale'!L45</f>
        <v>Final</v>
      </c>
    </row>
    <row r="29" spans="1:10" ht="16" thickBot="1" x14ac:dyDescent="0.25">
      <c r="A29" s="586" t="str">
        <f>'U13-U17-U20 Champs Timescale'!B46</f>
        <v>F14</v>
      </c>
      <c r="B29" s="595">
        <f>'U13-U17-U20 Champs Timescale'!C46</f>
        <v>0.59722222222222221</v>
      </c>
      <c r="C29" s="595">
        <f>'U13-U17-U20 Champs Timescale'!G46</f>
        <v>0.65972222222222221</v>
      </c>
      <c r="D29" s="595" t="str">
        <f>'U13-U17-U20 Champs Timescale'!K46</f>
        <v>Shot</v>
      </c>
      <c r="E29" s="595" t="str">
        <f>'U13-U17-U20 Champs Timescale'!H46</f>
        <v>U17W</v>
      </c>
      <c r="F29" s="588" t="str">
        <f>'U13-U17-U20 Champs Timescale'!L46</f>
        <v>Final</v>
      </c>
    </row>
    <row r="30" spans="1:10" x14ac:dyDescent="0.2">
      <c r="A30" s="530"/>
      <c r="B30" s="530"/>
      <c r="C30" s="530"/>
      <c r="D30" s="530"/>
      <c r="E30" s="530"/>
      <c r="F30" s="530"/>
    </row>
    <row r="31" spans="1:10" ht="26" thickBot="1" x14ac:dyDescent="0.25">
      <c r="A31" s="749" t="str">
        <f>CONCATENATE("REGISTRATION - CLOSE TIME -"," ",'FINAL TIMETABLE for indoor'!B32)</f>
        <v>REGISTRATION - CLOSE TIME - Sunday 6th February</v>
      </c>
      <c r="B31" s="749"/>
      <c r="C31" s="749"/>
      <c r="D31" s="749"/>
      <c r="E31" s="749"/>
      <c r="F31" s="749"/>
    </row>
    <row r="32" spans="1:10" ht="16" thickBot="1" x14ac:dyDescent="0.25">
      <c r="A32" s="610" t="s">
        <v>534</v>
      </c>
      <c r="B32" s="611" t="s">
        <v>1790</v>
      </c>
      <c r="C32" s="611" t="s">
        <v>538</v>
      </c>
      <c r="D32" s="612" t="s">
        <v>20</v>
      </c>
      <c r="E32" s="612" t="s">
        <v>131</v>
      </c>
      <c r="F32" s="613" t="s">
        <v>60</v>
      </c>
      <c r="G32" s="132" t="s">
        <v>539</v>
      </c>
      <c r="H32" s="226" t="s">
        <v>550</v>
      </c>
      <c r="J32" s="137">
        <v>1.3888888888888888E-2</v>
      </c>
    </row>
    <row r="33" spans="1:8" x14ac:dyDescent="0.2">
      <c r="A33" s="583" t="str">
        <f>'U13-U17-U20 Champs Timescale'!B51</f>
        <v>T14-1</v>
      </c>
      <c r="B33" s="614">
        <f>'U13-U17-U20 Champs Timescale'!C51</f>
        <v>0.4375</v>
      </c>
      <c r="C33" s="614">
        <f>'U13-U17-U20 Champs Timescale'!G51</f>
        <v>0.5</v>
      </c>
      <c r="D33" s="584" t="str">
        <f>'U13-U17-U20 Champs Timescale'!K51</f>
        <v>400m</v>
      </c>
      <c r="E33" s="584" t="str">
        <f>'U13-U17-U20 Champs Timescale'!H51</f>
        <v>U20M</v>
      </c>
      <c r="F33" s="585" t="str">
        <f>'U13-U17-U20 Champs Timescale'!L51</f>
        <v>Heats</v>
      </c>
      <c r="G33" s="132">
        <f>'Event Clash Check'!K66</f>
        <v>7</v>
      </c>
      <c r="H33" s="226" t="str">
        <f>'Event Clash Check'!L66</f>
        <v>2</v>
      </c>
    </row>
    <row r="34" spans="1:8" ht="16" thickBot="1" x14ac:dyDescent="0.25">
      <c r="A34" s="607" t="str">
        <f>'U13-U17-U20 Champs Timescale'!B85</f>
        <v>F18</v>
      </c>
      <c r="B34" s="608">
        <f>'U13-U17-U20 Champs Timescale'!C85</f>
        <v>0.42708333333333331</v>
      </c>
      <c r="C34" s="608">
        <f>'U13-U17-U20 Champs Timescale'!G85</f>
        <v>0.48958333333333331</v>
      </c>
      <c r="D34" s="595" t="str">
        <f>'U13-U17-U20 Champs Timescale'!K85</f>
        <v>Long Jump</v>
      </c>
      <c r="E34" s="595" t="str">
        <f>'U13-U17-U20 Champs Timescale'!H85</f>
        <v>U13B</v>
      </c>
      <c r="F34" s="609" t="str">
        <f>'U13-U17-U20 Champs Timescale'!L85</f>
        <v>Final</v>
      </c>
      <c r="G34" s="132">
        <f>'Event Clash Check'!K115</f>
        <v>6</v>
      </c>
      <c r="H34" s="226">
        <f>'Event Clash Check'!L115</f>
        <v>8</v>
      </c>
    </row>
    <row r="35" spans="1:8" ht="16" thickBot="1" x14ac:dyDescent="0.25">
      <c r="A35" s="618" t="str">
        <f>'U13-U17-U20 Champs Timescale'!B52</f>
        <v>T15-1</v>
      </c>
      <c r="B35" s="619">
        <f>'U13-U17-U20 Champs Timescale'!C52</f>
        <v>0.44444444444444442</v>
      </c>
      <c r="C35" s="619">
        <f>'U13-U17-U20 Champs Timescale'!G52</f>
        <v>0.50694444444444442</v>
      </c>
      <c r="D35" s="597" t="str">
        <f>'U13-U17-U20 Champs Timescale'!K52</f>
        <v>400m</v>
      </c>
      <c r="E35" s="597" t="str">
        <f>'U13-U17-U20 Champs Timescale'!H52</f>
        <v>U20W</v>
      </c>
      <c r="F35" s="620" t="str">
        <f>'U13-U17-U20 Champs Timescale'!L52</f>
        <v>Heats</v>
      </c>
      <c r="G35" s="132">
        <f>'Event Clash Check'!K114</f>
        <v>12</v>
      </c>
      <c r="H35" s="226">
        <f>'Event Clash Check'!L114</f>
        <v>3</v>
      </c>
    </row>
    <row r="36" spans="1:8" x14ac:dyDescent="0.2">
      <c r="A36" s="583" t="str">
        <f>'U13-U17-U20 Champs Timescale'!B82</f>
        <v>F15</v>
      </c>
      <c r="B36" s="614">
        <f>'U13-U17-U20 Champs Timescale'!C82</f>
        <v>0.4375</v>
      </c>
      <c r="C36" s="614">
        <f>'U13-U17-U20 Champs Timescale'!G82</f>
        <v>0.5</v>
      </c>
      <c r="D36" s="584" t="str">
        <f>'U13-U17-U20 Champs Timescale'!K82</f>
        <v>Shot</v>
      </c>
      <c r="E36" s="584" t="str">
        <f>'U13-U17-U20 Champs Timescale'!H82</f>
        <v>U13G</v>
      </c>
      <c r="F36" s="585" t="str">
        <f>'U13-U17-U20 Champs Timescale'!L82</f>
        <v>Final</v>
      </c>
      <c r="G36" s="132">
        <f>'Event Clash Check'!K67</f>
        <v>8</v>
      </c>
      <c r="H36" s="226" t="str">
        <f>'Event Clash Check'!L67</f>
        <v>2</v>
      </c>
    </row>
    <row r="37" spans="1:8" x14ac:dyDescent="0.2">
      <c r="A37" s="605" t="str">
        <f>'U13-U17-U20 Champs Timescale'!B83</f>
        <v>F16</v>
      </c>
      <c r="B37" s="484">
        <f>'U13-U17-U20 Champs Timescale'!C83</f>
        <v>0.4375</v>
      </c>
      <c r="C37" s="484">
        <f>'U13-U17-U20 Champs Timescale'!G83</f>
        <v>0.5</v>
      </c>
      <c r="D37" s="485" t="str">
        <f>'U13-U17-U20 Champs Timescale'!K83</f>
        <v>Pole Vault</v>
      </c>
      <c r="E37" s="485" t="str">
        <f>'U13-U17-U20 Champs Timescale'!H83</f>
        <v>U17M</v>
      </c>
      <c r="F37" s="606" t="str">
        <f>'U13-U17-U20 Champs Timescale'!L83</f>
        <v>Final</v>
      </c>
      <c r="G37" s="132" t="e">
        <f>'Event Clash Check'!#REF!</f>
        <v>#REF!</v>
      </c>
      <c r="H37" s="226" t="e">
        <f>'Event Clash Check'!#REF!</f>
        <v>#REF!</v>
      </c>
    </row>
    <row r="38" spans="1:8" ht="16" thickBot="1" x14ac:dyDescent="0.25">
      <c r="A38" s="607" t="str">
        <f>'U13-U17-U20 Champs Timescale'!B84</f>
        <v>F17</v>
      </c>
      <c r="B38" s="608">
        <f>'U13-U17-U20 Champs Timescale'!C84</f>
        <v>0.4375</v>
      </c>
      <c r="C38" s="608">
        <f>'U13-U17-U20 Champs Timescale'!G84</f>
        <v>0.5</v>
      </c>
      <c r="D38" s="595" t="str">
        <f>'U13-U17-U20 Champs Timescale'!K84</f>
        <v>Pole Vault</v>
      </c>
      <c r="E38" s="595" t="str">
        <f>'U13-U17-U20 Champs Timescale'!H84</f>
        <v>U20M</v>
      </c>
      <c r="F38" s="609" t="str">
        <f>'U13-U17-U20 Champs Timescale'!L84</f>
        <v>Final</v>
      </c>
      <c r="G38" s="132" t="e">
        <f>'Event Clash Check'!#REF!</f>
        <v>#REF!</v>
      </c>
      <c r="H38" s="226" t="e">
        <f>'Event Clash Check'!#REF!</f>
        <v>#REF!</v>
      </c>
    </row>
    <row r="39" spans="1:8" x14ac:dyDescent="0.2">
      <c r="A39" s="615" t="str">
        <f>'U13-U17-U20 Champs Timescale'!B53</f>
        <v>T16-1</v>
      </c>
      <c r="B39" s="616">
        <f>'U13-U17-U20 Champs Timescale'!C53</f>
        <v>0.45138888888888884</v>
      </c>
      <c r="C39" s="616">
        <f>'U13-U17-U20 Champs Timescale'!G53</f>
        <v>0.51388888888888884</v>
      </c>
      <c r="D39" s="581" t="str">
        <f>'U13-U17-U20 Champs Timescale'!K53</f>
        <v>400m</v>
      </c>
      <c r="E39" s="581" t="str">
        <f>'U13-U17-U20 Champs Timescale'!H53</f>
        <v>U17M</v>
      </c>
      <c r="F39" s="617" t="str">
        <f>'U13-U17-U20 Champs Timescale'!L53</f>
        <v>Heats</v>
      </c>
      <c r="G39" s="132">
        <f>'Event Clash Check'!K116</f>
        <v>3</v>
      </c>
      <c r="H39" s="226">
        <f>'Event Clash Check'!L116</f>
        <v>8</v>
      </c>
    </row>
    <row r="40" spans="1:8" x14ac:dyDescent="0.2">
      <c r="A40" s="605" t="str">
        <f>'U13-U17-U20 Champs Timescale'!B54</f>
        <v>T17-1</v>
      </c>
      <c r="B40" s="484">
        <f>'U13-U17-U20 Champs Timescale'!C54</f>
        <v>0.46527777777777768</v>
      </c>
      <c r="C40" s="484">
        <f>'U13-U17-U20 Champs Timescale'!G54</f>
        <v>0.52777777777777768</v>
      </c>
      <c r="D40" s="485" t="str">
        <f>'U13-U17-U20 Champs Timescale'!K54</f>
        <v>300m</v>
      </c>
      <c r="E40" s="485" t="str">
        <f>'U13-U17-U20 Champs Timescale'!H54</f>
        <v>U17W</v>
      </c>
      <c r="F40" s="606" t="str">
        <f>'U13-U17-U20 Champs Timescale'!L54</f>
        <v>Heats</v>
      </c>
      <c r="G40" s="132">
        <f>'Event Clash Check'!K117</f>
        <v>5</v>
      </c>
      <c r="H40" s="226">
        <f>'Event Clash Check'!L117</f>
        <v>3</v>
      </c>
    </row>
    <row r="41" spans="1:8" x14ac:dyDescent="0.2">
      <c r="A41" s="605" t="str">
        <f>'U13-U17-U20 Champs Timescale'!B55</f>
        <v>T18-1</v>
      </c>
      <c r="B41" s="484">
        <f>'U13-U17-U20 Champs Timescale'!C55</f>
        <v>0.47916666666666652</v>
      </c>
      <c r="C41" s="484">
        <f>'U13-U17-U20 Champs Timescale'!G55</f>
        <v>0.54166666666666652</v>
      </c>
      <c r="D41" s="485" t="str">
        <f>'U13-U17-U20 Champs Timescale'!K55</f>
        <v>60m</v>
      </c>
      <c r="E41" s="485" t="str">
        <f>'U13-U17-U20 Champs Timescale'!H55</f>
        <v>U13G</v>
      </c>
      <c r="F41" s="606" t="str">
        <f>'U13-U17-U20 Champs Timescale'!L55</f>
        <v>Heats</v>
      </c>
      <c r="G41" s="132">
        <f>'Event Clash Check'!K68</f>
        <v>13</v>
      </c>
      <c r="H41" s="226" t="str">
        <f>'Event Clash Check'!L68</f>
        <v>4</v>
      </c>
    </row>
    <row r="42" spans="1:8" x14ac:dyDescent="0.2">
      <c r="A42" s="605" t="str">
        <f>'U13-U17-U20 Champs Timescale'!B56</f>
        <v>T19-1</v>
      </c>
      <c r="B42" s="484">
        <f>'U13-U17-U20 Champs Timescale'!C56</f>
        <v>0.48958333333333315</v>
      </c>
      <c r="C42" s="484">
        <f>'U13-U17-U20 Champs Timescale'!G56</f>
        <v>0.55208333333333315</v>
      </c>
      <c r="D42" s="485" t="str">
        <f>'U13-U17-U20 Champs Timescale'!K56</f>
        <v>60m</v>
      </c>
      <c r="E42" s="485" t="str">
        <f>'U13-U17-U20 Champs Timescale'!H56</f>
        <v>U17W</v>
      </c>
      <c r="F42" s="606" t="str">
        <f>'U13-U17-U20 Champs Timescale'!L56</f>
        <v>Heats</v>
      </c>
      <c r="G42" s="132">
        <f>'Event Clash Check'!K118</f>
        <v>2</v>
      </c>
      <c r="H42" s="226">
        <f>'Event Clash Check'!L118</f>
        <v>6</v>
      </c>
    </row>
    <row r="43" spans="1:8" x14ac:dyDescent="0.2">
      <c r="A43" s="605" t="str">
        <f>'U13-U17-U20 Champs Timescale'!B57</f>
        <v>T20-1</v>
      </c>
      <c r="B43" s="484">
        <f>'U13-U17-U20 Champs Timescale'!C57</f>
        <v>0.49999999999999978</v>
      </c>
      <c r="C43" s="484">
        <f>'U13-U17-U20 Champs Timescale'!G57</f>
        <v>0.56249999999999978</v>
      </c>
      <c r="D43" s="485" t="str">
        <f>'U13-U17-U20 Champs Timescale'!K57</f>
        <v>60m</v>
      </c>
      <c r="E43" s="485" t="str">
        <f>'U13-U17-U20 Champs Timescale'!H57</f>
        <v>U20W</v>
      </c>
      <c r="F43" s="606" t="str">
        <f>'U13-U17-U20 Champs Timescale'!L57</f>
        <v>Heats</v>
      </c>
      <c r="G43" s="132">
        <f>'Event Clash Check'!K119</f>
        <v>5</v>
      </c>
      <c r="H43" s="226">
        <f>'Event Clash Check'!L119</f>
        <v>6</v>
      </c>
    </row>
    <row r="44" spans="1:8" x14ac:dyDescent="0.2">
      <c r="A44" s="605" t="str">
        <f>'U13-U17-U20 Champs Timescale'!B58</f>
        <v>T21-1</v>
      </c>
      <c r="B44" s="484">
        <f>'U13-U17-U20 Champs Timescale'!C58</f>
        <v>0.51041666666666641</v>
      </c>
      <c r="C44" s="484">
        <f>'U13-U17-U20 Champs Timescale'!G58</f>
        <v>0.57291666666666641</v>
      </c>
      <c r="D44" s="485" t="str">
        <f>'U13-U17-U20 Champs Timescale'!K58</f>
        <v>60m</v>
      </c>
      <c r="E44" s="485" t="str">
        <f>'U13-U17-U20 Champs Timescale'!H58</f>
        <v>U20M</v>
      </c>
      <c r="F44" s="606" t="str">
        <f>'U13-U17-U20 Champs Timescale'!L58</f>
        <v>Heats</v>
      </c>
      <c r="G44" s="132">
        <f>'Event Clash Check'!K120</f>
        <v>3</v>
      </c>
      <c r="H44" s="226">
        <f>'Event Clash Check'!L120</f>
        <v>6</v>
      </c>
    </row>
    <row r="45" spans="1:8" x14ac:dyDescent="0.2">
      <c r="A45" s="605" t="str">
        <f>'U13-U17-U20 Champs Timescale'!B59</f>
        <v>T22-1</v>
      </c>
      <c r="B45" s="484">
        <f>'U13-U17-U20 Champs Timescale'!C59</f>
        <v>0.52083333333333304</v>
      </c>
      <c r="C45" s="484">
        <f>'U13-U17-U20 Champs Timescale'!G59</f>
        <v>0.58333333333333304</v>
      </c>
      <c r="D45" s="485" t="str">
        <f>'U13-U17-U20 Champs Timescale'!K59</f>
        <v>60m</v>
      </c>
      <c r="E45" s="485" t="str">
        <f>'U13-U17-U20 Champs Timescale'!H59</f>
        <v>U17M</v>
      </c>
      <c r="F45" s="606" t="str">
        <f>'U13-U17-U20 Champs Timescale'!L59</f>
        <v>Heats</v>
      </c>
      <c r="G45" s="132" t="e">
        <f>'Event Clash Check'!#REF!</f>
        <v>#REF!</v>
      </c>
      <c r="H45" s="226" t="e">
        <f>'Event Clash Check'!#REF!</f>
        <v>#REF!</v>
      </c>
    </row>
    <row r="46" spans="1:8" ht="16" thickBot="1" x14ac:dyDescent="0.25">
      <c r="A46" s="621" t="str">
        <f>'U13-U17-U20 Champs Timescale'!B60</f>
        <v>T23-1</v>
      </c>
      <c r="B46" s="622">
        <f>'U13-U17-U20 Champs Timescale'!C60</f>
        <v>0.52777777777777746</v>
      </c>
      <c r="C46" s="622">
        <f>'U13-U17-U20 Champs Timescale'!G60</f>
        <v>0.59027777777777746</v>
      </c>
      <c r="D46" s="594" t="str">
        <f>'U13-U17-U20 Champs Timescale'!K60</f>
        <v>1500m</v>
      </c>
      <c r="E46" s="594" t="str">
        <f>'U13-U17-U20 Champs Timescale'!H60</f>
        <v>U20W/U17W</v>
      </c>
      <c r="F46" s="623" t="str">
        <f>'U13-U17-U20 Champs Timescale'!L60</f>
        <v>Straight Final</v>
      </c>
      <c r="G46" s="132">
        <f>'Event Clash Check'!K69</f>
        <v>24</v>
      </c>
      <c r="H46" s="226" t="str">
        <f>'Event Clash Check'!L69</f>
        <v>3</v>
      </c>
    </row>
    <row r="47" spans="1:8" x14ac:dyDescent="0.2">
      <c r="A47" s="583" t="str">
        <f>'U13-U17-U20 Champs Timescale'!B86</f>
        <v>F19</v>
      </c>
      <c r="B47" s="614">
        <f>'U13-U17-U20 Champs Timescale'!C86</f>
        <v>0.52083333333333337</v>
      </c>
      <c r="C47" s="614">
        <f>'U13-U17-U20 Champs Timescale'!G86</f>
        <v>0.58333333333333337</v>
      </c>
      <c r="D47" s="584" t="str">
        <f>'U13-U17-U20 Champs Timescale'!K86</f>
        <v>Triple Jump</v>
      </c>
      <c r="E47" s="584" t="str">
        <f>'U13-U17-U20 Champs Timescale'!H86</f>
        <v>U20W</v>
      </c>
      <c r="F47" s="585" t="str">
        <f>'U13-U17-U20 Champs Timescale'!L86</f>
        <v>Final</v>
      </c>
      <c r="G47" s="132" t="e">
        <f>'Event Clash Check'!#REF!</f>
        <v>#REF!</v>
      </c>
      <c r="H47" s="226" t="e">
        <f>'Event Clash Check'!#REF!</f>
        <v>#REF!</v>
      </c>
    </row>
    <row r="48" spans="1:8" x14ac:dyDescent="0.2">
      <c r="A48" s="605" t="str">
        <f>'U13-U17-U20 Champs Timescale'!B87</f>
        <v>F20</v>
      </c>
      <c r="B48" s="484">
        <f>'U13-U17-U20 Champs Timescale'!C87</f>
        <v>0.52083333333333337</v>
      </c>
      <c r="C48" s="484">
        <f>'U13-U17-U20 Champs Timescale'!G87</f>
        <v>0.58333333333333337</v>
      </c>
      <c r="D48" s="485" t="str">
        <f>'U13-U17-U20 Champs Timescale'!K87</f>
        <v>Triple Jump</v>
      </c>
      <c r="E48" s="485" t="str">
        <f>'U13-U17-U20 Champs Timescale'!H87</f>
        <v>U17W</v>
      </c>
      <c r="F48" s="606" t="str">
        <f>'U13-U17-U20 Champs Timescale'!L87</f>
        <v>Final</v>
      </c>
      <c r="G48" s="132">
        <f>'Event Clash Check'!K70</f>
        <v>23</v>
      </c>
      <c r="H48" s="226" t="str">
        <f>'Event Clash Check'!L70</f>
        <v>3</v>
      </c>
    </row>
    <row r="49" spans="1:11" ht="16" thickBot="1" x14ac:dyDescent="0.25">
      <c r="A49" s="607" t="str">
        <f>'U13-U17-U20 Champs Timescale'!B88</f>
        <v>F21</v>
      </c>
      <c r="B49" s="608">
        <f>'U13-U17-U20 Champs Timescale'!C88</f>
        <v>0.52083333333333337</v>
      </c>
      <c r="C49" s="608">
        <f>'U13-U17-U20 Champs Timescale'!G88</f>
        <v>0.58333333333333337</v>
      </c>
      <c r="D49" s="595" t="str">
        <f>'U13-U17-U20 Champs Timescale'!K88</f>
        <v>Triple Jump</v>
      </c>
      <c r="E49" s="595" t="str">
        <f>'U13-U17-U20 Champs Timescale'!H88</f>
        <v>U20M</v>
      </c>
      <c r="F49" s="609" t="str">
        <f>'U13-U17-U20 Champs Timescale'!L88</f>
        <v>Final</v>
      </c>
      <c r="G49" s="132">
        <f>'Event Clash Check'!K71</f>
        <v>24</v>
      </c>
      <c r="H49" s="226" t="str">
        <f>'Event Clash Check'!L71</f>
        <v>3</v>
      </c>
    </row>
    <row r="50" spans="1:11" s="132" customFormat="1" x14ac:dyDescent="0.2">
      <c r="A50" s="615" t="str">
        <f>'U13-U17-U20 Champs Timescale'!B61</f>
        <v>T24-1</v>
      </c>
      <c r="B50" s="616">
        <f>'U13-U17-U20 Champs Timescale'!C61</f>
        <v>0.53298611111111083</v>
      </c>
      <c r="C50" s="616">
        <f>'U13-U17-U20 Champs Timescale'!G61</f>
        <v>0.59548611111111083</v>
      </c>
      <c r="D50" s="581" t="str">
        <f>'U13-U17-U20 Champs Timescale'!K61</f>
        <v>1500m</v>
      </c>
      <c r="E50" s="581" t="str">
        <f>'U13-U17-U20 Champs Timescale'!H61</f>
        <v>U13B/U13G</v>
      </c>
      <c r="F50" s="617" t="str">
        <f>'U13-U17-U20 Champs Timescale'!L61</f>
        <v>Straight Final</v>
      </c>
      <c r="G50" s="132">
        <f>'Event Clash Check'!K123</f>
        <v>3</v>
      </c>
      <c r="H50" s="226">
        <f>'Event Clash Check'!L123</f>
        <v>6</v>
      </c>
      <c r="I50" s="134"/>
      <c r="J50" s="134"/>
      <c r="K50" s="134"/>
    </row>
    <row r="51" spans="1:11" x14ac:dyDescent="0.2">
      <c r="A51" s="605" t="str">
        <f>'U13-U17-U20 Champs Timescale'!B62</f>
        <v>T25-1</v>
      </c>
      <c r="B51" s="484">
        <f>'U13-U17-U20 Champs Timescale'!C62</f>
        <v>0.5381944444444442</v>
      </c>
      <c r="C51" s="484">
        <f>'U13-U17-U20 Champs Timescale'!G62</f>
        <v>0.6006944444444442</v>
      </c>
      <c r="D51" s="485" t="str">
        <f>'U13-U17-U20 Champs Timescale'!K62</f>
        <v>1500m</v>
      </c>
      <c r="E51" s="485" t="str">
        <f>'U13-U17-U20 Champs Timescale'!H62</f>
        <v>U17M/U20M</v>
      </c>
      <c r="F51" s="606" t="str">
        <f>'U13-U17-U20 Champs Timescale'!L62</f>
        <v>Straight Final</v>
      </c>
    </row>
    <row r="52" spans="1:11" ht="16" thickBot="1" x14ac:dyDescent="0.25">
      <c r="A52" s="621" t="str">
        <f>'U13-U17-U20 Champs Timescale'!B64</f>
        <v>T27-1</v>
      </c>
      <c r="B52" s="622">
        <f>'U13-U17-U20 Champs Timescale'!C64</f>
        <v>0.5538194444444442</v>
      </c>
      <c r="C52" s="622">
        <f>'U13-U17-U20 Champs Timescale'!G64</f>
        <v>0.6163194444444442</v>
      </c>
      <c r="D52" s="594" t="str">
        <f>'U13-U17-U20 Champs Timescale'!K64</f>
        <v>60m Hurdles</v>
      </c>
      <c r="E52" s="594" t="str">
        <f>'U13-U17-U20 Champs Timescale'!H64</f>
        <v>U17M</v>
      </c>
      <c r="F52" s="623" t="str">
        <f>'U13-U17-U20 Champs Timescale'!L64</f>
        <v>Straight Final</v>
      </c>
    </row>
    <row r="53" spans="1:11" x14ac:dyDescent="0.2">
      <c r="A53" s="583" t="str">
        <f>'U13-U17-U20 Champs Timescale'!B89</f>
        <v>F22</v>
      </c>
      <c r="B53" s="614">
        <f>'U13-U17-U20 Champs Timescale'!C89</f>
        <v>0.54166666666666663</v>
      </c>
      <c r="C53" s="614">
        <f>'U13-U17-U20 Champs Timescale'!G89</f>
        <v>0.60416666666666663</v>
      </c>
      <c r="D53" s="584" t="str">
        <f>'U13-U17-U20 Champs Timescale'!K89</f>
        <v>Pole Vault</v>
      </c>
      <c r="E53" s="584" t="str">
        <f>'U13-U17-U20 Champs Timescale'!H89</f>
        <v>U17W</v>
      </c>
      <c r="F53" s="585" t="str">
        <f>'U13-U17-U20 Champs Timescale'!L89</f>
        <v>Final</v>
      </c>
    </row>
    <row r="54" spans="1:11" ht="16" thickBot="1" x14ac:dyDescent="0.25">
      <c r="A54" s="607" t="str">
        <f>'U13-U17-U20 Champs Timescale'!B90</f>
        <v>F23</v>
      </c>
      <c r="B54" s="608">
        <f>'U13-U17-U20 Champs Timescale'!C90</f>
        <v>0.54166666666666663</v>
      </c>
      <c r="C54" s="608">
        <f>'U13-U17-U20 Champs Timescale'!G90</f>
        <v>0.60416666666666663</v>
      </c>
      <c r="D54" s="595" t="str">
        <f>'U13-U17-U20 Champs Timescale'!K90</f>
        <v>Pole Vault</v>
      </c>
      <c r="E54" s="595" t="str">
        <f>'U13-U17-U20 Champs Timescale'!H90</f>
        <v>U20W</v>
      </c>
      <c r="F54" s="609" t="str">
        <f>'U13-U17-U20 Champs Timescale'!L90</f>
        <v>Final</v>
      </c>
    </row>
    <row r="55" spans="1:11" x14ac:dyDescent="0.2">
      <c r="A55" s="615" t="str">
        <f>'U13-U17-U20 Champs Timescale'!B65</f>
        <v>T28-1</v>
      </c>
      <c r="B55" s="616">
        <f>'U13-U17-U20 Champs Timescale'!C65</f>
        <v>0.56423611111111083</v>
      </c>
      <c r="C55" s="616">
        <f>'U13-U17-U20 Champs Timescale'!G65</f>
        <v>0.62673611111111083</v>
      </c>
      <c r="D55" s="581" t="str">
        <f>'U13-U17-U20 Champs Timescale'!K65</f>
        <v>60m Hurdles</v>
      </c>
      <c r="E55" s="581" t="str">
        <f>'U13-U17-U20 Champs Timescale'!H65</f>
        <v>U20W</v>
      </c>
      <c r="F55" s="617" t="str">
        <f>'U13-U17-U20 Champs Timescale'!L65</f>
        <v>Straight Final</v>
      </c>
    </row>
    <row r="56" spans="1:11" ht="16" thickBot="1" x14ac:dyDescent="0.25">
      <c r="A56" s="621" t="str">
        <f>'U13-U17-U20 Champs Timescale'!B66</f>
        <v>T29-1</v>
      </c>
      <c r="B56" s="622">
        <f>'U13-U17-U20 Champs Timescale'!C66</f>
        <v>0.56770833333333304</v>
      </c>
      <c r="C56" s="622">
        <f>'U13-U17-U20 Champs Timescale'!G66</f>
        <v>0.63020833333333304</v>
      </c>
      <c r="D56" s="594" t="str">
        <f>'U13-U17-U20 Champs Timescale'!K66</f>
        <v>60m Hurdles</v>
      </c>
      <c r="E56" s="594" t="str">
        <f>'U13-U17-U20 Champs Timescale'!H66</f>
        <v>U17W</v>
      </c>
      <c r="F56" s="623" t="str">
        <f>'U13-U17-U20 Champs Timescale'!L66</f>
        <v>Straight Final</v>
      </c>
    </row>
    <row r="57" spans="1:11" x14ac:dyDescent="0.2">
      <c r="A57" s="583" t="str">
        <f>'U13-U17-U20 Champs Timescale'!B91</f>
        <v>F24</v>
      </c>
      <c r="B57" s="614">
        <f>'U13-U17-U20 Champs Timescale'!C91</f>
        <v>0.5625</v>
      </c>
      <c r="C57" s="614">
        <f>'U13-U17-U20 Champs Timescale'!G91</f>
        <v>0.625</v>
      </c>
      <c r="D57" s="584" t="str">
        <f>'U13-U17-U20 Champs Timescale'!K91</f>
        <v>Shot</v>
      </c>
      <c r="E57" s="584" t="str">
        <f>'U13-U17-U20 Champs Timescale'!H91</f>
        <v>U20M</v>
      </c>
      <c r="F57" s="585" t="str">
        <f>'U13-U17-U20 Champs Timescale'!L91</f>
        <v>Final</v>
      </c>
    </row>
    <row r="58" spans="1:11" ht="16" thickBot="1" x14ac:dyDescent="0.25">
      <c r="A58" s="607" t="str">
        <f>'U13-U17-U20 Champs Timescale'!B92</f>
        <v>F25</v>
      </c>
      <c r="B58" s="608">
        <f>'U13-U17-U20 Champs Timescale'!C92</f>
        <v>0.5625</v>
      </c>
      <c r="C58" s="608">
        <f>'U13-U17-U20 Champs Timescale'!G92</f>
        <v>0.625</v>
      </c>
      <c r="D58" s="595" t="str">
        <f>'U13-U17-U20 Champs Timescale'!K92</f>
        <v>Shot</v>
      </c>
      <c r="E58" s="595" t="str">
        <f>'U13-U17-U20 Champs Timescale'!H92</f>
        <v>U17M</v>
      </c>
      <c r="F58" s="609" t="str">
        <f>'U13-U17-U20 Champs Timescale'!L92</f>
        <v>Final</v>
      </c>
    </row>
    <row r="59" spans="1:11" x14ac:dyDescent="0.2">
      <c r="A59" s="615" t="str">
        <f>'U13-U17-U20 Champs Timescale'!B67</f>
        <v>T30-1</v>
      </c>
      <c r="B59" s="616">
        <f>'U13-U17-U20 Champs Timescale'!C67</f>
        <v>0.57812499999999967</v>
      </c>
      <c r="C59" s="616">
        <f>'U13-U17-U20 Champs Timescale'!G67</f>
        <v>0.64062499999999967</v>
      </c>
      <c r="D59" s="581" t="str">
        <f>'U13-U17-U20 Champs Timescale'!K67</f>
        <v>60m Hurdles</v>
      </c>
      <c r="E59" s="581" t="str">
        <f>'U13-U17-U20 Champs Timescale'!H67</f>
        <v>U13G/U13B</v>
      </c>
      <c r="F59" s="617" t="str">
        <f>'U13-U17-U20 Champs Timescale'!L67</f>
        <v>Straight Final</v>
      </c>
    </row>
    <row r="60" spans="1:11" ht="16" thickBot="1" x14ac:dyDescent="0.25">
      <c r="A60" s="607" t="str">
        <f>'U13-U17-U20 Champs Timescale'!B72</f>
        <v>T31-1</v>
      </c>
      <c r="B60" s="608">
        <f>'U13-U17-U20 Champs Timescale'!C72</f>
        <v>0.60243055555555514</v>
      </c>
      <c r="C60" s="608">
        <f>'U13-U17-U20 Champs Timescale'!G72</f>
        <v>0.66493055555555514</v>
      </c>
      <c r="D60" s="595" t="str">
        <f>'U13-U17-U20 Champs Timescale'!K72</f>
        <v>60m</v>
      </c>
      <c r="E60" s="595" t="str">
        <f>'U13-U17-U20 Champs Timescale'!H72</f>
        <v>U13B</v>
      </c>
      <c r="F60" s="609" t="str">
        <f>'U13-U17-U20 Champs Timescale'!L72</f>
        <v>Straight Final</v>
      </c>
      <c r="G60" s="132">
        <f>'Event Clash Check'!K65</f>
        <v>7</v>
      </c>
      <c r="H60" s="226" t="str">
        <f>'Event Clash Check'!L65</f>
        <v>2</v>
      </c>
    </row>
  </sheetData>
  <sortState xmlns:xlrd2="http://schemas.microsoft.com/office/spreadsheetml/2017/richdata2" ref="A33:F60">
    <sortCondition ref="B33:B60"/>
  </sortState>
  <mergeCells count="2">
    <mergeCell ref="A31:F31"/>
    <mergeCell ref="A1:H1"/>
  </mergeCells>
  <printOptions horizontalCentered="1"/>
  <pageMargins left="0.19685039370078741" right="0.19685039370078741" top="1.89" bottom="0.19685039370078741" header="0.19685039370078741" footer="0.19685039370078741"/>
  <pageSetup paperSize="9" fitToHeight="0" orientation="portrait" r:id="rId1"/>
  <headerFooter>
    <oddHeader>&amp;L
&amp;G&amp;C&amp;"Fierce Vector,Regular"&amp;20&amp;KE30D40WELSH ATHLETICS ATHLETAU CYMRU&amp;10
&amp;14Junior Track &amp;&amp; Field Indoor Championships
&amp;R&amp;G</oddHeader>
  </headerFooter>
  <rowBreaks count="1" manualBreakCount="1">
    <brk id="30" max="7" man="1"/>
  </rowBreaks>
  <legacyDrawingHF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39CC7A-6371-46BD-80D0-568751C5BC0B}">
  <sheetPr>
    <tabColor rgb="FFFFFF00"/>
    <pageSetUpPr fitToPage="1"/>
  </sheetPr>
  <dimension ref="A1:V78"/>
  <sheetViews>
    <sheetView showZeros="0" view="pageBreakPreview" topLeftCell="A19" zoomScaleNormal="100" zoomScaleSheetLayoutView="100" workbookViewId="0">
      <selection sqref="A1:T1"/>
    </sheetView>
  </sheetViews>
  <sheetFormatPr baseColWidth="10" defaultColWidth="9.19921875" defaultRowHeight="14" x14ac:dyDescent="0.2"/>
  <cols>
    <col min="1" max="1" width="9" style="125" bestFit="1" customWidth="1"/>
    <col min="2" max="2" width="12" style="131" hidden="1" customWidth="1"/>
    <col min="3" max="3" width="12" style="238" hidden="1" customWidth="1"/>
    <col min="4" max="4" width="10.796875" style="125" bestFit="1" customWidth="1"/>
    <col min="5" max="5" width="12.796875" style="125" customWidth="1"/>
    <col min="6" max="6" width="12.59765625" style="125" customWidth="1"/>
    <col min="7" max="7" width="24.19921875" style="125" bestFit="1" customWidth="1"/>
    <col min="8" max="9" width="6.3984375" style="228" hidden="1" customWidth="1"/>
    <col min="10" max="10" width="16.19921875" style="274" customWidth="1"/>
    <col min="11" max="11" width="1.796875" style="125" customWidth="1"/>
    <col min="12" max="12" width="9" style="125" bestFit="1" customWidth="1"/>
    <col min="13" max="13" width="10.59765625" style="131" hidden="1" customWidth="1"/>
    <col min="14" max="14" width="12.59765625" style="238" hidden="1" customWidth="1"/>
    <col min="15" max="15" width="10" style="125" bestFit="1" customWidth="1"/>
    <col min="16" max="16" width="10.19921875" style="125" bestFit="1" customWidth="1"/>
    <col min="17" max="17" width="9.796875" style="125" bestFit="1" customWidth="1"/>
    <col min="18" max="18" width="11.796875" style="125" customWidth="1"/>
    <col min="19" max="19" width="6.59765625" style="228" hidden="1" customWidth="1"/>
    <col min="20" max="20" width="5.59765625" style="228" hidden="1" customWidth="1"/>
    <col min="21" max="21" width="16.19921875" style="228" customWidth="1"/>
    <col min="22" max="22" width="0" style="125" hidden="1" customWidth="1"/>
    <col min="23" max="16384" width="9.19921875" style="125"/>
  </cols>
  <sheetData>
    <row r="1" spans="1:22" ht="24" thickBot="1" x14ac:dyDescent="0.25">
      <c r="A1" s="735" t="s">
        <v>1792</v>
      </c>
      <c r="B1" s="736"/>
      <c r="C1" s="736"/>
      <c r="D1" s="736"/>
      <c r="E1" s="736"/>
      <c r="F1" s="736"/>
      <c r="G1" s="736"/>
      <c r="H1" s="736"/>
      <c r="I1" s="736"/>
      <c r="J1" s="736"/>
      <c r="K1" s="736"/>
      <c r="L1" s="736"/>
      <c r="M1" s="736"/>
      <c r="N1" s="736"/>
      <c r="O1" s="736"/>
      <c r="P1" s="736"/>
      <c r="Q1" s="736"/>
      <c r="R1" s="736"/>
      <c r="S1" s="736"/>
      <c r="T1" s="737"/>
      <c r="U1" s="272"/>
      <c r="V1" s="130">
        <v>6.9444444444444441E-3</v>
      </c>
    </row>
    <row r="2" spans="1:22" ht="24" thickBot="1" x14ac:dyDescent="0.25">
      <c r="A2" s="738" t="s">
        <v>532</v>
      </c>
      <c r="B2" s="739"/>
      <c r="C2" s="739"/>
      <c r="D2" s="739"/>
      <c r="E2" s="739"/>
      <c r="F2" s="739"/>
      <c r="G2" s="740"/>
      <c r="H2" s="236"/>
      <c r="I2" s="236"/>
      <c r="J2" s="752" t="s">
        <v>1799</v>
      </c>
      <c r="K2" s="227"/>
      <c r="L2" s="738" t="s">
        <v>533</v>
      </c>
      <c r="M2" s="739"/>
      <c r="N2" s="739"/>
      <c r="O2" s="739"/>
      <c r="P2" s="739"/>
      <c r="Q2" s="739"/>
      <c r="R2" s="743"/>
      <c r="S2" s="236"/>
      <c r="T2" s="236"/>
      <c r="U2" s="752" t="s">
        <v>1799</v>
      </c>
    </row>
    <row r="3" spans="1:22" ht="18" customHeight="1" thickBot="1" x14ac:dyDescent="0.25">
      <c r="A3" s="240" t="s">
        <v>534</v>
      </c>
      <c r="B3" s="241" t="s">
        <v>117</v>
      </c>
      <c r="C3" s="242" t="s">
        <v>549</v>
      </c>
      <c r="D3" s="243" t="s">
        <v>89</v>
      </c>
      <c r="E3" s="244" t="s">
        <v>20</v>
      </c>
      <c r="F3" s="244"/>
      <c r="G3" s="245" t="s">
        <v>131</v>
      </c>
      <c r="H3" s="239" t="s">
        <v>535</v>
      </c>
      <c r="I3" s="278" t="s">
        <v>547</v>
      </c>
      <c r="J3" s="753"/>
      <c r="L3" s="240" t="s">
        <v>534</v>
      </c>
      <c r="M3" s="258" t="s">
        <v>117</v>
      </c>
      <c r="N3" s="242" t="s">
        <v>549</v>
      </c>
      <c r="O3" s="259" t="s">
        <v>121</v>
      </c>
      <c r="P3" s="260" t="s">
        <v>20</v>
      </c>
      <c r="Q3" s="260" t="s">
        <v>60</v>
      </c>
      <c r="R3" s="277" t="s">
        <v>104</v>
      </c>
      <c r="S3" s="239" t="s">
        <v>535</v>
      </c>
      <c r="T3" s="278" t="s">
        <v>548</v>
      </c>
      <c r="U3" s="753"/>
    </row>
    <row r="4" spans="1:22" ht="18" customHeight="1" x14ac:dyDescent="0.2">
      <c r="A4" s="246" t="e">
        <f>#REF!</f>
        <v>#REF!</v>
      </c>
      <c r="B4" s="247" t="e">
        <f>#REF!</f>
        <v>#REF!</v>
      </c>
      <c r="C4" s="248" t="e">
        <f>#REF!</f>
        <v>#REF!</v>
      </c>
      <c r="D4" s="249" t="e">
        <f>#REF!</f>
        <v>#REF!</v>
      </c>
      <c r="E4" s="250" t="e">
        <f>#REF!</f>
        <v>#REF!</v>
      </c>
      <c r="F4" s="250" t="e">
        <f>#REF!</f>
        <v>#REF!</v>
      </c>
      <c r="G4" s="251" t="e">
        <f>#REF!</f>
        <v>#REF!</v>
      </c>
      <c r="H4" s="239" t="e">
        <f>#REF!</f>
        <v>#REF!</v>
      </c>
      <c r="I4" s="230" t="e">
        <f>#REF!</f>
        <v>#REF!</v>
      </c>
      <c r="J4" s="273"/>
      <c r="L4" s="262" t="e">
        <f>#REF!</f>
        <v>#REF!</v>
      </c>
      <c r="M4" s="247" t="e">
        <f>#REF!</f>
        <v>#REF!</v>
      </c>
      <c r="N4" s="248" t="e">
        <f>#REF!</f>
        <v>#REF!</v>
      </c>
      <c r="O4" s="249" t="e">
        <f>#REF!</f>
        <v>#REF!</v>
      </c>
      <c r="P4" s="250" t="e">
        <f>#REF!</f>
        <v>#REF!</v>
      </c>
      <c r="Q4" s="250" t="e">
        <f>#REF!</f>
        <v>#REF!</v>
      </c>
      <c r="R4" s="251" t="e">
        <f>#REF!</f>
        <v>#REF!</v>
      </c>
      <c r="S4" s="239" t="e">
        <f>#REF!</f>
        <v>#REF!</v>
      </c>
      <c r="T4" s="230" t="e">
        <f>#REF!</f>
        <v>#REF!</v>
      </c>
      <c r="U4" s="282" t="e">
        <f>SUM(V4+$V$1)</f>
        <v>#REF!</v>
      </c>
      <c r="V4" s="130" t="e">
        <f>#REF!</f>
        <v>#REF!</v>
      </c>
    </row>
    <row r="5" spans="1:22" ht="18" customHeight="1" thickBot="1" x14ac:dyDescent="0.25">
      <c r="A5" s="246" t="e">
        <f>#REF!</f>
        <v>#REF!</v>
      </c>
      <c r="B5" s="247" t="e">
        <f>#REF!</f>
        <v>#REF!</v>
      </c>
      <c r="C5" s="248" t="e">
        <f>#REF!</f>
        <v>#REF!</v>
      </c>
      <c r="D5" s="249" t="e">
        <f>#REF!</f>
        <v>#REF!</v>
      </c>
      <c r="E5" s="250" t="e">
        <f>#REF!</f>
        <v>#REF!</v>
      </c>
      <c r="F5" s="250" t="e">
        <f>#REF!</f>
        <v>#REF!</v>
      </c>
      <c r="G5" s="251" t="e">
        <f>#REF!</f>
        <v>#REF!</v>
      </c>
      <c r="H5" s="239" t="e">
        <f>#REF!</f>
        <v>#REF!</v>
      </c>
      <c r="I5" s="230" t="e">
        <f>#REF!</f>
        <v>#REF!</v>
      </c>
      <c r="J5" s="273"/>
      <c r="L5" s="262" t="e">
        <f>#REF!</f>
        <v>#REF!</v>
      </c>
      <c r="M5" s="247" t="e">
        <f>#REF!</f>
        <v>#REF!</v>
      </c>
      <c r="N5" s="248" t="e">
        <f>#REF!</f>
        <v>#REF!</v>
      </c>
      <c r="O5" s="249" t="e">
        <f>#REF!</f>
        <v>#REF!</v>
      </c>
      <c r="P5" s="250" t="e">
        <f>#REF!</f>
        <v>#REF!</v>
      </c>
      <c r="Q5" s="250" t="e">
        <f>#REF!</f>
        <v>#REF!</v>
      </c>
      <c r="R5" s="251" t="e">
        <f>#REF!</f>
        <v>#REF!</v>
      </c>
      <c r="S5" s="239" t="e">
        <f>#REF!</f>
        <v>#REF!</v>
      </c>
      <c r="T5" s="230" t="e">
        <f>#REF!</f>
        <v>#REF!</v>
      </c>
      <c r="U5" s="276" t="e">
        <f t="shared" ref="U5:U21" si="0">SUM(V5+$V$1)</f>
        <v>#REF!</v>
      </c>
      <c r="V5" s="130" t="e">
        <f>#REF!</f>
        <v>#REF!</v>
      </c>
    </row>
    <row r="6" spans="1:22" ht="18" customHeight="1" thickBot="1" x14ac:dyDescent="0.25">
      <c r="A6" s="246" t="e">
        <f>#REF!</f>
        <v>#REF!</v>
      </c>
      <c r="B6" s="247" t="e">
        <f>#REF!</f>
        <v>#REF!</v>
      </c>
      <c r="C6" s="248" t="e">
        <f>#REF!</f>
        <v>#REF!</v>
      </c>
      <c r="D6" s="249" t="e">
        <f>#REF!</f>
        <v>#REF!</v>
      </c>
      <c r="E6" s="250" t="e">
        <f>#REF!</f>
        <v>#REF!</v>
      </c>
      <c r="F6" s="250" t="e">
        <f>#REF!</f>
        <v>#REF!</v>
      </c>
      <c r="G6" s="251" t="e">
        <f>#REF!</f>
        <v>#REF!</v>
      </c>
      <c r="H6" s="239" t="e">
        <f>#REF!</f>
        <v>#REF!</v>
      </c>
      <c r="I6" s="278" t="e">
        <f>#REF!</f>
        <v>#REF!</v>
      </c>
      <c r="J6" s="279" t="e">
        <f>SUM(D6+$V$1)</f>
        <v>#REF!</v>
      </c>
      <c r="L6" s="262" t="e">
        <f>#REF!</f>
        <v>#REF!</v>
      </c>
      <c r="M6" s="247" t="e">
        <f>#REF!</f>
        <v>#REF!</v>
      </c>
      <c r="N6" s="248" t="e">
        <f>#REF!</f>
        <v>#REF!</v>
      </c>
      <c r="O6" s="249" t="e">
        <f>#REF!</f>
        <v>#REF!</v>
      </c>
      <c r="P6" s="250" t="e">
        <f>#REF!</f>
        <v>#REF!</v>
      </c>
      <c r="Q6" s="250" t="e">
        <f>#REF!</f>
        <v>#REF!</v>
      </c>
      <c r="R6" s="251" t="e">
        <f>#REF!</f>
        <v>#REF!</v>
      </c>
      <c r="S6" s="239" t="e">
        <f>#REF!</f>
        <v>#REF!</v>
      </c>
      <c r="T6" s="230" t="e">
        <f>#REF!</f>
        <v>#REF!</v>
      </c>
      <c r="U6" s="276" t="e">
        <f t="shared" si="0"/>
        <v>#REF!</v>
      </c>
      <c r="V6" s="130" t="e">
        <f>#REF!</f>
        <v>#REF!</v>
      </c>
    </row>
    <row r="7" spans="1:22" ht="18" customHeight="1" x14ac:dyDescent="0.2">
      <c r="A7" s="246" t="e">
        <f>#REF!</f>
        <v>#REF!</v>
      </c>
      <c r="B7" s="247" t="e">
        <f>#REF!</f>
        <v>#REF!</v>
      </c>
      <c r="C7" s="248" t="e">
        <f>#REF!</f>
        <v>#REF!</v>
      </c>
      <c r="D7" s="249" t="e">
        <f>#REF!</f>
        <v>#REF!</v>
      </c>
      <c r="E7" s="250" t="e">
        <f>#REF!</f>
        <v>#REF!</v>
      </c>
      <c r="F7" s="250" t="e">
        <f>#REF!</f>
        <v>#REF!</v>
      </c>
      <c r="G7" s="251" t="e">
        <f>#REF!</f>
        <v>#REF!</v>
      </c>
      <c r="H7" s="239" t="e">
        <f>#REF!</f>
        <v>#REF!</v>
      </c>
      <c r="I7" s="230" t="e">
        <f>#REF!</f>
        <v>#REF!</v>
      </c>
      <c r="J7" s="273"/>
      <c r="L7" s="262" t="e">
        <f>#REF!</f>
        <v>#REF!</v>
      </c>
      <c r="M7" s="247" t="e">
        <f>#REF!</f>
        <v>#REF!</v>
      </c>
      <c r="N7" s="248" t="e">
        <f>#REF!</f>
        <v>#REF!</v>
      </c>
      <c r="O7" s="249" t="e">
        <f>#REF!</f>
        <v>#REF!</v>
      </c>
      <c r="P7" s="250" t="e">
        <f>#REF!</f>
        <v>#REF!</v>
      </c>
      <c r="Q7" s="250" t="e">
        <f>#REF!</f>
        <v>#REF!</v>
      </c>
      <c r="R7" s="251" t="e">
        <f>#REF!</f>
        <v>#REF!</v>
      </c>
      <c r="S7" s="239" t="e">
        <f>#REF!</f>
        <v>#REF!</v>
      </c>
      <c r="T7" s="230" t="e">
        <f>#REF!</f>
        <v>#REF!</v>
      </c>
      <c r="U7" s="276" t="e">
        <f t="shared" si="0"/>
        <v>#REF!</v>
      </c>
      <c r="V7" s="130" t="e">
        <f>#REF!</f>
        <v>#REF!</v>
      </c>
    </row>
    <row r="8" spans="1:22" ht="18" customHeight="1" x14ac:dyDescent="0.2">
      <c r="A8" s="246" t="e">
        <f>#REF!</f>
        <v>#REF!</v>
      </c>
      <c r="B8" s="247" t="e">
        <f>#REF!</f>
        <v>#REF!</v>
      </c>
      <c r="C8" s="248" t="e">
        <f>#REF!</f>
        <v>#REF!</v>
      </c>
      <c r="D8" s="249" t="e">
        <f>#REF!</f>
        <v>#REF!</v>
      </c>
      <c r="E8" s="250" t="e">
        <f>#REF!</f>
        <v>#REF!</v>
      </c>
      <c r="F8" s="250" t="e">
        <f>#REF!</f>
        <v>#REF!</v>
      </c>
      <c r="G8" s="251" t="e">
        <f>#REF!</f>
        <v>#REF!</v>
      </c>
      <c r="H8" s="239" t="e">
        <f>#REF!</f>
        <v>#REF!</v>
      </c>
      <c r="I8" s="230" t="e">
        <f>#REF!</f>
        <v>#REF!</v>
      </c>
      <c r="J8" s="273"/>
      <c r="L8" s="262" t="e">
        <f>#REF!</f>
        <v>#REF!</v>
      </c>
      <c r="M8" s="247" t="e">
        <f>#REF!</f>
        <v>#REF!</v>
      </c>
      <c r="N8" s="248" t="e">
        <f>#REF!</f>
        <v>#REF!</v>
      </c>
      <c r="O8" s="249" t="e">
        <f>#REF!</f>
        <v>#REF!</v>
      </c>
      <c r="P8" s="250" t="e">
        <f>#REF!</f>
        <v>#REF!</v>
      </c>
      <c r="Q8" s="250" t="e">
        <f>#REF!</f>
        <v>#REF!</v>
      </c>
      <c r="R8" s="251" t="e">
        <f>#REF!</f>
        <v>#REF!</v>
      </c>
      <c r="S8" s="239" t="e">
        <f>#REF!</f>
        <v>#REF!</v>
      </c>
      <c r="T8" s="230" t="e">
        <f>#REF!</f>
        <v>#REF!</v>
      </c>
      <c r="U8" s="276" t="e">
        <f t="shared" si="0"/>
        <v>#REF!</v>
      </c>
      <c r="V8" s="130" t="e">
        <f>#REF!</f>
        <v>#REF!</v>
      </c>
    </row>
    <row r="9" spans="1:22" ht="18" customHeight="1" x14ac:dyDescent="0.2">
      <c r="A9" s="246" t="e">
        <f>#REF!</f>
        <v>#REF!</v>
      </c>
      <c r="B9" s="247" t="e">
        <f>#REF!</f>
        <v>#REF!</v>
      </c>
      <c r="C9" s="248" t="e">
        <f>#REF!</f>
        <v>#REF!</v>
      </c>
      <c r="D9" s="249" t="e">
        <f>#REF!</f>
        <v>#REF!</v>
      </c>
      <c r="E9" s="250" t="e">
        <f>#REF!</f>
        <v>#REF!</v>
      </c>
      <c r="F9" s="250" t="e">
        <f>#REF!</f>
        <v>#REF!</v>
      </c>
      <c r="G9" s="251" t="e">
        <f>#REF!</f>
        <v>#REF!</v>
      </c>
      <c r="H9" s="239" t="e">
        <f>#REF!</f>
        <v>#REF!</v>
      </c>
      <c r="I9" s="230" t="e">
        <f>#REF!</f>
        <v>#REF!</v>
      </c>
      <c r="J9" s="273"/>
      <c r="L9" s="262" t="e">
        <f>#REF!</f>
        <v>#REF!</v>
      </c>
      <c r="M9" s="247" t="e">
        <f>#REF!</f>
        <v>#REF!</v>
      </c>
      <c r="N9" s="248" t="e">
        <f>#REF!</f>
        <v>#REF!</v>
      </c>
      <c r="O9" s="249" t="e">
        <f>#REF!</f>
        <v>#REF!</v>
      </c>
      <c r="P9" s="250" t="e">
        <f>#REF!</f>
        <v>#REF!</v>
      </c>
      <c r="Q9" s="250" t="e">
        <f>#REF!</f>
        <v>#REF!</v>
      </c>
      <c r="R9" s="251" t="e">
        <f>#REF!</f>
        <v>#REF!</v>
      </c>
      <c r="S9" s="239" t="e">
        <f>#REF!</f>
        <v>#REF!</v>
      </c>
      <c r="T9" s="230" t="e">
        <f>#REF!</f>
        <v>#REF!</v>
      </c>
      <c r="U9" s="276" t="e">
        <f t="shared" si="0"/>
        <v>#REF!</v>
      </c>
      <c r="V9" s="130" t="e">
        <f>#REF!</f>
        <v>#REF!</v>
      </c>
    </row>
    <row r="10" spans="1:22" ht="18" customHeight="1" x14ac:dyDescent="0.2">
      <c r="A10" s="246" t="e">
        <f>#REF!</f>
        <v>#REF!</v>
      </c>
      <c r="B10" s="247" t="e">
        <f>#REF!</f>
        <v>#REF!</v>
      </c>
      <c r="C10" s="248" t="e">
        <f>#REF!</f>
        <v>#REF!</v>
      </c>
      <c r="D10" s="249" t="e">
        <f>#REF!</f>
        <v>#REF!</v>
      </c>
      <c r="E10" s="250" t="e">
        <f>#REF!</f>
        <v>#REF!</v>
      </c>
      <c r="F10" s="250" t="e">
        <f>#REF!</f>
        <v>#REF!</v>
      </c>
      <c r="G10" s="251" t="e">
        <f>#REF!</f>
        <v>#REF!</v>
      </c>
      <c r="H10" s="239" t="e">
        <f>#REF!</f>
        <v>#REF!</v>
      </c>
      <c r="I10" s="230" t="e">
        <f>#REF!</f>
        <v>#REF!</v>
      </c>
      <c r="J10" s="273"/>
      <c r="L10" s="262" t="e">
        <f>#REF!</f>
        <v>#REF!</v>
      </c>
      <c r="M10" s="247" t="e">
        <f>#REF!</f>
        <v>#REF!</v>
      </c>
      <c r="N10" s="248" t="e">
        <f>#REF!</f>
        <v>#REF!</v>
      </c>
      <c r="O10" s="249" t="e">
        <f>#REF!</f>
        <v>#REF!</v>
      </c>
      <c r="P10" s="250" t="e">
        <f>#REF!</f>
        <v>#REF!</v>
      </c>
      <c r="Q10" s="250" t="e">
        <f>#REF!</f>
        <v>#REF!</v>
      </c>
      <c r="R10" s="251" t="e">
        <f>#REF!</f>
        <v>#REF!</v>
      </c>
      <c r="S10" s="239" t="e">
        <f>#REF!</f>
        <v>#REF!</v>
      </c>
      <c r="T10" s="230" t="e">
        <f>#REF!</f>
        <v>#REF!</v>
      </c>
      <c r="U10" s="276" t="e">
        <f t="shared" si="0"/>
        <v>#REF!</v>
      </c>
      <c r="V10" s="130" t="e">
        <f>#REF!</f>
        <v>#REF!</v>
      </c>
    </row>
    <row r="11" spans="1:22" ht="18" customHeight="1" x14ac:dyDescent="0.2">
      <c r="A11" s="246" t="e">
        <f>#REF!</f>
        <v>#REF!</v>
      </c>
      <c r="B11" s="247" t="e">
        <f>#REF!</f>
        <v>#REF!</v>
      </c>
      <c r="C11" s="248" t="e">
        <f>#REF!</f>
        <v>#REF!</v>
      </c>
      <c r="D11" s="249" t="e">
        <f>#REF!</f>
        <v>#REF!</v>
      </c>
      <c r="E11" s="250" t="e">
        <f>#REF!</f>
        <v>#REF!</v>
      </c>
      <c r="F11" s="250" t="e">
        <f>#REF!</f>
        <v>#REF!</v>
      </c>
      <c r="G11" s="251" t="e">
        <f>#REF!</f>
        <v>#REF!</v>
      </c>
      <c r="H11" s="239" t="e">
        <f>#REF!</f>
        <v>#REF!</v>
      </c>
      <c r="I11" s="230" t="e">
        <f>#REF!</f>
        <v>#REF!</v>
      </c>
      <c r="J11" s="273"/>
      <c r="L11" s="262" t="e">
        <f>#REF!</f>
        <v>#REF!</v>
      </c>
      <c r="M11" s="247" t="e">
        <f>#REF!</f>
        <v>#REF!</v>
      </c>
      <c r="N11" s="248" t="e">
        <f>#REF!</f>
        <v>#REF!</v>
      </c>
      <c r="O11" s="249" t="e">
        <f>#REF!</f>
        <v>#REF!</v>
      </c>
      <c r="P11" s="250" t="e">
        <f>#REF!</f>
        <v>#REF!</v>
      </c>
      <c r="Q11" s="250" t="e">
        <f>#REF!</f>
        <v>#REF!</v>
      </c>
      <c r="R11" s="251" t="e">
        <f>#REF!</f>
        <v>#REF!</v>
      </c>
      <c r="S11" s="239" t="e">
        <f>#REF!</f>
        <v>#REF!</v>
      </c>
      <c r="T11" s="230" t="e">
        <f>#REF!</f>
        <v>#REF!</v>
      </c>
      <c r="U11" s="276" t="e">
        <f t="shared" si="0"/>
        <v>#REF!</v>
      </c>
      <c r="V11" s="130" t="e">
        <f>#REF!</f>
        <v>#REF!</v>
      </c>
    </row>
    <row r="12" spans="1:22" ht="18" customHeight="1" x14ac:dyDescent="0.2">
      <c r="A12" s="246" t="e">
        <f>#REF!</f>
        <v>#REF!</v>
      </c>
      <c r="B12" s="247" t="e">
        <f>#REF!</f>
        <v>#REF!</v>
      </c>
      <c r="C12" s="248" t="e">
        <f>#REF!</f>
        <v>#REF!</v>
      </c>
      <c r="D12" s="249" t="e">
        <f>#REF!</f>
        <v>#REF!</v>
      </c>
      <c r="E12" s="250" t="e">
        <f>#REF!</f>
        <v>#REF!</v>
      </c>
      <c r="F12" s="250" t="e">
        <f>#REF!</f>
        <v>#REF!</v>
      </c>
      <c r="G12" s="251" t="e">
        <f>#REF!</f>
        <v>#REF!</v>
      </c>
      <c r="H12" s="239" t="e">
        <f>#REF!</f>
        <v>#REF!</v>
      </c>
      <c r="I12" s="230" t="e">
        <f>#REF!</f>
        <v>#REF!</v>
      </c>
      <c r="J12" s="273"/>
      <c r="L12" s="262" t="e">
        <f>#REF!</f>
        <v>#REF!</v>
      </c>
      <c r="M12" s="247" t="e">
        <f>#REF!</f>
        <v>#REF!</v>
      </c>
      <c r="N12" s="248" t="e">
        <f>#REF!</f>
        <v>#REF!</v>
      </c>
      <c r="O12" s="249" t="e">
        <f>#REF!</f>
        <v>#REF!</v>
      </c>
      <c r="P12" s="250" t="e">
        <f>#REF!</f>
        <v>#REF!</v>
      </c>
      <c r="Q12" s="250" t="e">
        <f>#REF!</f>
        <v>#REF!</v>
      </c>
      <c r="R12" s="251" t="e">
        <f>#REF!</f>
        <v>#REF!</v>
      </c>
      <c r="S12" s="239" t="e">
        <f>#REF!</f>
        <v>#REF!</v>
      </c>
      <c r="T12" s="230" t="e">
        <f>#REF!</f>
        <v>#REF!</v>
      </c>
      <c r="U12" s="276" t="e">
        <f t="shared" si="0"/>
        <v>#REF!</v>
      </c>
      <c r="V12" s="130" t="e">
        <f>#REF!</f>
        <v>#REF!</v>
      </c>
    </row>
    <row r="13" spans="1:22" ht="18" customHeight="1" x14ac:dyDescent="0.2">
      <c r="A13" s="246" t="e">
        <f>#REF!</f>
        <v>#REF!</v>
      </c>
      <c r="B13" s="247" t="e">
        <f>#REF!</f>
        <v>#REF!</v>
      </c>
      <c r="C13" s="248" t="e">
        <f>#REF!</f>
        <v>#REF!</v>
      </c>
      <c r="D13" s="249" t="e">
        <f>#REF!</f>
        <v>#REF!</v>
      </c>
      <c r="E13" s="250" t="e">
        <f>#REF!</f>
        <v>#REF!</v>
      </c>
      <c r="F13" s="250" t="e">
        <f>#REF!</f>
        <v>#REF!</v>
      </c>
      <c r="G13" s="251" t="e">
        <f>#REF!</f>
        <v>#REF!</v>
      </c>
      <c r="H13" s="239" t="e">
        <f>#REF!</f>
        <v>#REF!</v>
      </c>
      <c r="I13" s="230" t="e">
        <f>#REF!</f>
        <v>#REF!</v>
      </c>
      <c r="J13" s="273"/>
      <c r="L13" s="262" t="e">
        <f>#REF!</f>
        <v>#REF!</v>
      </c>
      <c r="M13" s="247" t="e">
        <f>#REF!</f>
        <v>#REF!</v>
      </c>
      <c r="N13" s="248" t="e">
        <f>#REF!</f>
        <v>#REF!</v>
      </c>
      <c r="O13" s="249" t="e">
        <f>#REF!</f>
        <v>#REF!</v>
      </c>
      <c r="P13" s="250" t="e">
        <f>#REF!</f>
        <v>#REF!</v>
      </c>
      <c r="Q13" s="250" t="e">
        <f>#REF!</f>
        <v>#REF!</v>
      </c>
      <c r="R13" s="251" t="e">
        <f>#REF!</f>
        <v>#REF!</v>
      </c>
      <c r="S13" s="239" t="e">
        <f>#REF!</f>
        <v>#REF!</v>
      </c>
      <c r="T13" s="230" t="e">
        <f>#REF!</f>
        <v>#REF!</v>
      </c>
      <c r="U13" s="276" t="e">
        <f t="shared" si="0"/>
        <v>#REF!</v>
      </c>
      <c r="V13" s="130" t="e">
        <f>#REF!</f>
        <v>#REF!</v>
      </c>
    </row>
    <row r="14" spans="1:22" ht="18" customHeight="1" x14ac:dyDescent="0.2">
      <c r="A14" s="246" t="e">
        <f>#REF!</f>
        <v>#REF!</v>
      </c>
      <c r="B14" s="247" t="e">
        <f>#REF!</f>
        <v>#REF!</v>
      </c>
      <c r="C14" s="248" t="e">
        <f>#REF!</f>
        <v>#REF!</v>
      </c>
      <c r="D14" s="249" t="e">
        <f>#REF!</f>
        <v>#REF!</v>
      </c>
      <c r="E14" s="250" t="e">
        <f>#REF!</f>
        <v>#REF!</v>
      </c>
      <c r="F14" s="250" t="e">
        <f>#REF!</f>
        <v>#REF!</v>
      </c>
      <c r="G14" s="251" t="e">
        <f>#REF!</f>
        <v>#REF!</v>
      </c>
      <c r="H14" s="239" t="e">
        <f>#REF!</f>
        <v>#REF!</v>
      </c>
      <c r="I14" s="230" t="e">
        <f>#REF!</f>
        <v>#REF!</v>
      </c>
      <c r="J14" s="273"/>
      <c r="L14" s="262" t="e">
        <f>#REF!</f>
        <v>#REF!</v>
      </c>
      <c r="M14" s="247" t="e">
        <f>#REF!</f>
        <v>#REF!</v>
      </c>
      <c r="N14" s="248" t="e">
        <f>#REF!</f>
        <v>#REF!</v>
      </c>
      <c r="O14" s="249" t="e">
        <f>#REF!</f>
        <v>#REF!</v>
      </c>
      <c r="P14" s="250" t="e">
        <f>#REF!</f>
        <v>#REF!</v>
      </c>
      <c r="Q14" s="250" t="e">
        <f>#REF!</f>
        <v>#REF!</v>
      </c>
      <c r="R14" s="251" t="e">
        <f>#REF!</f>
        <v>#REF!</v>
      </c>
      <c r="S14" s="239" t="e">
        <f>#REF!</f>
        <v>#REF!</v>
      </c>
      <c r="T14" s="230" t="e">
        <f>#REF!</f>
        <v>#REF!</v>
      </c>
      <c r="U14" s="276" t="e">
        <f t="shared" si="0"/>
        <v>#REF!</v>
      </c>
      <c r="V14" s="130" t="e">
        <f>#REF!</f>
        <v>#REF!</v>
      </c>
    </row>
    <row r="15" spans="1:22" ht="18" customHeight="1" x14ac:dyDescent="0.2">
      <c r="A15" s="246" t="e">
        <f>#REF!</f>
        <v>#REF!</v>
      </c>
      <c r="B15" s="247" t="e">
        <f>#REF!</f>
        <v>#REF!</v>
      </c>
      <c r="C15" s="248" t="e">
        <f>#REF!</f>
        <v>#REF!</v>
      </c>
      <c r="D15" s="249" t="e">
        <f>#REF!</f>
        <v>#REF!</v>
      </c>
      <c r="E15" s="250" t="e">
        <f>#REF!</f>
        <v>#REF!</v>
      </c>
      <c r="F15" s="250" t="e">
        <f>#REF!</f>
        <v>#REF!</v>
      </c>
      <c r="G15" s="251" t="e">
        <f>#REF!</f>
        <v>#REF!</v>
      </c>
      <c r="H15" s="239" t="e">
        <f>#REF!</f>
        <v>#REF!</v>
      </c>
      <c r="I15" s="230" t="e">
        <f>#REF!</f>
        <v>#REF!</v>
      </c>
      <c r="J15" s="273"/>
      <c r="L15" s="262" t="e">
        <f>#REF!</f>
        <v>#REF!</v>
      </c>
      <c r="M15" s="247" t="e">
        <f>#REF!</f>
        <v>#REF!</v>
      </c>
      <c r="N15" s="248" t="e">
        <f>#REF!</f>
        <v>#REF!</v>
      </c>
      <c r="O15" s="249" t="e">
        <f>#REF!</f>
        <v>#REF!</v>
      </c>
      <c r="P15" s="250" t="e">
        <f>#REF!</f>
        <v>#REF!</v>
      </c>
      <c r="Q15" s="250" t="e">
        <f>#REF!</f>
        <v>#REF!</v>
      </c>
      <c r="R15" s="251" t="e">
        <f>#REF!</f>
        <v>#REF!</v>
      </c>
      <c r="S15" s="239" t="e">
        <f>#REF!</f>
        <v>#REF!</v>
      </c>
      <c r="T15" s="230" t="e">
        <f>#REF!</f>
        <v>#REF!</v>
      </c>
      <c r="U15" s="276" t="e">
        <f t="shared" si="0"/>
        <v>#REF!</v>
      </c>
      <c r="V15" s="130" t="e">
        <f>#REF!</f>
        <v>#REF!</v>
      </c>
    </row>
    <row r="16" spans="1:22" ht="18" customHeight="1" x14ac:dyDescent="0.2">
      <c r="A16" s="246" t="e">
        <f>#REF!</f>
        <v>#REF!</v>
      </c>
      <c r="B16" s="247" t="e">
        <f>#REF!</f>
        <v>#REF!</v>
      </c>
      <c r="C16" s="248" t="e">
        <f>#REF!</f>
        <v>#REF!</v>
      </c>
      <c r="D16" s="249" t="e">
        <f>#REF!</f>
        <v>#REF!</v>
      </c>
      <c r="E16" s="250" t="e">
        <f>#REF!</f>
        <v>#REF!</v>
      </c>
      <c r="F16" s="250" t="e">
        <f>#REF!</f>
        <v>#REF!</v>
      </c>
      <c r="G16" s="251" t="e">
        <f>#REF!</f>
        <v>#REF!</v>
      </c>
      <c r="H16" s="239" t="e">
        <f>#REF!</f>
        <v>#REF!</v>
      </c>
      <c r="I16" s="230" t="e">
        <f>#REF!</f>
        <v>#REF!</v>
      </c>
      <c r="J16" s="273"/>
      <c r="L16" s="262" t="e">
        <f>#REF!</f>
        <v>#REF!</v>
      </c>
      <c r="M16" s="247" t="e">
        <f>#REF!</f>
        <v>#REF!</v>
      </c>
      <c r="N16" s="248" t="e">
        <f>#REF!</f>
        <v>#REF!</v>
      </c>
      <c r="O16" s="249" t="e">
        <f>#REF!</f>
        <v>#REF!</v>
      </c>
      <c r="P16" s="250" t="e">
        <f>#REF!</f>
        <v>#REF!</v>
      </c>
      <c r="Q16" s="250" t="e">
        <f>#REF!</f>
        <v>#REF!</v>
      </c>
      <c r="R16" s="251" t="e">
        <f>#REF!</f>
        <v>#REF!</v>
      </c>
      <c r="S16" s="239" t="e">
        <f>#REF!</f>
        <v>#REF!</v>
      </c>
      <c r="T16" s="230" t="e">
        <f>#REF!</f>
        <v>#REF!</v>
      </c>
      <c r="U16" s="276" t="e">
        <f t="shared" si="0"/>
        <v>#REF!</v>
      </c>
      <c r="V16" s="130" t="e">
        <f>#REF!</f>
        <v>#REF!</v>
      </c>
    </row>
    <row r="17" spans="1:22" ht="18" customHeight="1" x14ac:dyDescent="0.2">
      <c r="A17" s="246" t="e">
        <f>#REF!</f>
        <v>#REF!</v>
      </c>
      <c r="B17" s="247" t="e">
        <f>#REF!</f>
        <v>#REF!</v>
      </c>
      <c r="C17" s="248" t="e">
        <f>#REF!</f>
        <v>#REF!</v>
      </c>
      <c r="D17" s="249" t="e">
        <f>#REF!</f>
        <v>#REF!</v>
      </c>
      <c r="E17" s="250" t="e">
        <f>#REF!</f>
        <v>#REF!</v>
      </c>
      <c r="F17" s="250" t="e">
        <f>#REF!</f>
        <v>#REF!</v>
      </c>
      <c r="G17" s="251" t="e">
        <f>#REF!</f>
        <v>#REF!</v>
      </c>
      <c r="H17" s="239" t="e">
        <f>#REF!</f>
        <v>#REF!</v>
      </c>
      <c r="I17" s="230" t="e">
        <f>#REF!</f>
        <v>#REF!</v>
      </c>
      <c r="J17" s="273"/>
      <c r="L17" s="262" t="e">
        <f>#REF!</f>
        <v>#REF!</v>
      </c>
      <c r="M17" s="247" t="e">
        <f>#REF!</f>
        <v>#REF!</v>
      </c>
      <c r="N17" s="248" t="e">
        <f>#REF!</f>
        <v>#REF!</v>
      </c>
      <c r="O17" s="249" t="e">
        <f>#REF!</f>
        <v>#REF!</v>
      </c>
      <c r="P17" s="250" t="e">
        <f>#REF!</f>
        <v>#REF!</v>
      </c>
      <c r="Q17" s="250" t="e">
        <f>#REF!</f>
        <v>#REF!</v>
      </c>
      <c r="R17" s="251" t="e">
        <f>#REF!</f>
        <v>#REF!</v>
      </c>
      <c r="S17" s="239" t="e">
        <f>#REF!</f>
        <v>#REF!</v>
      </c>
      <c r="T17" s="230" t="e">
        <f>#REF!</f>
        <v>#REF!</v>
      </c>
      <c r="U17" s="276" t="e">
        <f t="shared" si="0"/>
        <v>#REF!</v>
      </c>
      <c r="V17" s="130" t="e">
        <f>#REF!</f>
        <v>#REF!</v>
      </c>
    </row>
    <row r="18" spans="1:22" ht="18" customHeight="1" x14ac:dyDescent="0.2">
      <c r="A18" s="246" t="e">
        <f>#REF!</f>
        <v>#REF!</v>
      </c>
      <c r="B18" s="247" t="e">
        <f>#REF!</f>
        <v>#REF!</v>
      </c>
      <c r="C18" s="248" t="e">
        <f>#REF!</f>
        <v>#REF!</v>
      </c>
      <c r="D18" s="249" t="e">
        <f>#REF!</f>
        <v>#REF!</v>
      </c>
      <c r="E18" s="250" t="e">
        <f>#REF!</f>
        <v>#REF!</v>
      </c>
      <c r="F18" s="250" t="e">
        <f>#REF!</f>
        <v>#REF!</v>
      </c>
      <c r="G18" s="251" t="e">
        <f>#REF!</f>
        <v>#REF!</v>
      </c>
      <c r="H18" s="239" t="e">
        <f>#REF!</f>
        <v>#REF!</v>
      </c>
      <c r="I18" s="230" t="e">
        <f>#REF!</f>
        <v>#REF!</v>
      </c>
      <c r="J18" s="273"/>
      <c r="L18" s="262" t="e">
        <f>#REF!</f>
        <v>#REF!</v>
      </c>
      <c r="M18" s="247" t="e">
        <f>#REF!</f>
        <v>#REF!</v>
      </c>
      <c r="N18" s="248" t="e">
        <f>#REF!</f>
        <v>#REF!</v>
      </c>
      <c r="O18" s="249" t="e">
        <f>#REF!</f>
        <v>#REF!</v>
      </c>
      <c r="P18" s="250" t="e">
        <f>#REF!</f>
        <v>#REF!</v>
      </c>
      <c r="Q18" s="250" t="e">
        <f>#REF!</f>
        <v>#REF!</v>
      </c>
      <c r="R18" s="251" t="e">
        <f>#REF!</f>
        <v>#REF!</v>
      </c>
      <c r="S18" s="239" t="e">
        <f>#REF!</f>
        <v>#REF!</v>
      </c>
      <c r="T18" s="230" t="e">
        <f>#REF!</f>
        <v>#REF!</v>
      </c>
      <c r="U18" s="276" t="e">
        <f t="shared" si="0"/>
        <v>#REF!</v>
      </c>
      <c r="V18" s="130" t="e">
        <f>#REF!</f>
        <v>#REF!</v>
      </c>
    </row>
    <row r="19" spans="1:22" ht="18" customHeight="1" x14ac:dyDescent="0.2">
      <c r="A19" s="246" t="e">
        <f>#REF!</f>
        <v>#REF!</v>
      </c>
      <c r="B19" s="247" t="e">
        <f>#REF!</f>
        <v>#REF!</v>
      </c>
      <c r="C19" s="248" t="e">
        <f>#REF!</f>
        <v>#REF!</v>
      </c>
      <c r="D19" s="249" t="e">
        <f>#REF!</f>
        <v>#REF!</v>
      </c>
      <c r="E19" s="250" t="e">
        <f>#REF!</f>
        <v>#REF!</v>
      </c>
      <c r="F19" s="250" t="e">
        <f>#REF!</f>
        <v>#REF!</v>
      </c>
      <c r="G19" s="251" t="e">
        <f>#REF!</f>
        <v>#REF!</v>
      </c>
      <c r="H19" s="239" t="e">
        <f>#REF!</f>
        <v>#REF!</v>
      </c>
      <c r="I19" s="230" t="e">
        <f>#REF!</f>
        <v>#REF!</v>
      </c>
      <c r="J19" s="273"/>
      <c r="L19" s="262" t="e">
        <f>#REF!</f>
        <v>#REF!</v>
      </c>
      <c r="M19" s="247" t="e">
        <f>#REF!</f>
        <v>#REF!</v>
      </c>
      <c r="N19" s="248" t="e">
        <f>#REF!</f>
        <v>#REF!</v>
      </c>
      <c r="O19" s="249" t="e">
        <f>#REF!</f>
        <v>#REF!</v>
      </c>
      <c r="P19" s="250" t="e">
        <f>#REF!</f>
        <v>#REF!</v>
      </c>
      <c r="Q19" s="250" t="e">
        <f>#REF!</f>
        <v>#REF!</v>
      </c>
      <c r="R19" s="251" t="e">
        <f>#REF!</f>
        <v>#REF!</v>
      </c>
      <c r="S19" s="239" t="e">
        <f>#REF!</f>
        <v>#REF!</v>
      </c>
      <c r="T19" s="230" t="e">
        <f>#REF!</f>
        <v>#REF!</v>
      </c>
      <c r="U19" s="276" t="e">
        <f t="shared" si="0"/>
        <v>#REF!</v>
      </c>
      <c r="V19" s="130" t="e">
        <f>#REF!</f>
        <v>#REF!</v>
      </c>
    </row>
    <row r="20" spans="1:22" ht="18" customHeight="1" x14ac:dyDescent="0.2">
      <c r="A20" s="246" t="e">
        <f>#REF!</f>
        <v>#REF!</v>
      </c>
      <c r="B20" s="247" t="e">
        <f>#REF!</f>
        <v>#REF!</v>
      </c>
      <c r="C20" s="248" t="e">
        <f>#REF!</f>
        <v>#REF!</v>
      </c>
      <c r="D20" s="249" t="e">
        <f>#REF!</f>
        <v>#REF!</v>
      </c>
      <c r="E20" s="250" t="e">
        <f>#REF!</f>
        <v>#REF!</v>
      </c>
      <c r="F20" s="250" t="e">
        <f>#REF!</f>
        <v>#REF!</v>
      </c>
      <c r="G20" s="251" t="e">
        <f>#REF!</f>
        <v>#REF!</v>
      </c>
      <c r="H20" s="239" t="e">
        <f>#REF!</f>
        <v>#REF!</v>
      </c>
      <c r="I20" s="230" t="e">
        <f>#REF!</f>
        <v>#REF!</v>
      </c>
      <c r="J20" s="273"/>
      <c r="L20" s="262" t="e">
        <f>#REF!</f>
        <v>#REF!</v>
      </c>
      <c r="M20" s="247" t="e">
        <f>#REF!</f>
        <v>#REF!</v>
      </c>
      <c r="N20" s="248" t="e">
        <f>#REF!</f>
        <v>#REF!</v>
      </c>
      <c r="O20" s="249" t="e">
        <f>#REF!</f>
        <v>#REF!</v>
      </c>
      <c r="P20" s="250" t="e">
        <f>#REF!</f>
        <v>#REF!</v>
      </c>
      <c r="Q20" s="250" t="e">
        <f>#REF!</f>
        <v>#REF!</v>
      </c>
      <c r="R20" s="251" t="e">
        <f>#REF!</f>
        <v>#REF!</v>
      </c>
      <c r="S20" s="239" t="e">
        <f>#REF!</f>
        <v>#REF!</v>
      </c>
      <c r="T20" s="230" t="e">
        <f>#REF!</f>
        <v>#REF!</v>
      </c>
      <c r="U20" s="276" t="e">
        <f t="shared" si="0"/>
        <v>#REF!</v>
      </c>
      <c r="V20" s="130" t="e">
        <f>#REF!</f>
        <v>#REF!</v>
      </c>
    </row>
    <row r="21" spans="1:22" ht="18" customHeight="1" thickBot="1" x14ac:dyDescent="0.25">
      <c r="A21" s="246" t="e">
        <f>#REF!</f>
        <v>#REF!</v>
      </c>
      <c r="B21" s="247" t="e">
        <f>#REF!</f>
        <v>#REF!</v>
      </c>
      <c r="C21" s="248" t="e">
        <f>#REF!</f>
        <v>#REF!</v>
      </c>
      <c r="D21" s="249" t="e">
        <f>#REF!</f>
        <v>#REF!</v>
      </c>
      <c r="E21" s="250" t="e">
        <f>#REF!</f>
        <v>#REF!</v>
      </c>
      <c r="F21" s="250" t="e">
        <f>#REF!</f>
        <v>#REF!</v>
      </c>
      <c r="G21" s="251" t="e">
        <f>#REF!</f>
        <v>#REF!</v>
      </c>
      <c r="H21" s="239" t="e">
        <f>#REF!</f>
        <v>#REF!</v>
      </c>
      <c r="I21" s="230" t="e">
        <f>#REF!</f>
        <v>#REF!</v>
      </c>
      <c r="J21" s="273"/>
      <c r="L21" s="263" t="e">
        <f>#REF!</f>
        <v>#REF!</v>
      </c>
      <c r="M21" s="253" t="e">
        <f>#REF!</f>
        <v>#REF!</v>
      </c>
      <c r="N21" s="254" t="e">
        <f>#REF!</f>
        <v>#REF!</v>
      </c>
      <c r="O21" s="255" t="e">
        <f>#REF!</f>
        <v>#REF!</v>
      </c>
      <c r="P21" s="256" t="e">
        <f>#REF!</f>
        <v>#REF!</v>
      </c>
      <c r="Q21" s="256" t="e">
        <f>#REF!</f>
        <v>#REF!</v>
      </c>
      <c r="R21" s="257" t="e">
        <f>#REF!</f>
        <v>#REF!</v>
      </c>
      <c r="S21" s="239" t="e">
        <f>#REF!</f>
        <v>#REF!</v>
      </c>
      <c r="T21" s="230" t="e">
        <f>#REF!</f>
        <v>#REF!</v>
      </c>
      <c r="U21" s="276" t="e">
        <f t="shared" si="0"/>
        <v>#REF!</v>
      </c>
      <c r="V21" s="130" t="e">
        <f>#REF!</f>
        <v>#REF!</v>
      </c>
    </row>
    <row r="22" spans="1:22" ht="18" customHeight="1" thickBot="1" x14ac:dyDescent="0.25">
      <c r="A22" s="246" t="e">
        <f>#REF!</f>
        <v>#REF!</v>
      </c>
      <c r="B22" s="247" t="e">
        <f>#REF!</f>
        <v>#REF!</v>
      </c>
      <c r="C22" s="248" t="e">
        <f>#REF!</f>
        <v>#REF!</v>
      </c>
      <c r="D22" s="249" t="e">
        <f>#REF!</f>
        <v>#REF!</v>
      </c>
      <c r="E22" s="250" t="e">
        <f>#REF!</f>
        <v>#REF!</v>
      </c>
      <c r="F22" s="250" t="e">
        <f>#REF!</f>
        <v>#REF!</v>
      </c>
      <c r="G22" s="251" t="e">
        <f>#REF!</f>
        <v>#REF!</v>
      </c>
      <c r="H22" s="239" t="e">
        <f>#REF!</f>
        <v>#REF!</v>
      </c>
      <c r="I22" s="278" t="e">
        <f>#REF!</f>
        <v>#REF!</v>
      </c>
      <c r="J22" s="280" t="e">
        <f t="shared" ref="J22:J23" si="1">SUM(D22+$V$1)</f>
        <v>#REF!</v>
      </c>
      <c r="U22" s="270"/>
    </row>
    <row r="23" spans="1:22" ht="18" customHeight="1" x14ac:dyDescent="0.2">
      <c r="A23" s="246" t="e">
        <f>#REF!</f>
        <v>#REF!</v>
      </c>
      <c r="B23" s="247" t="e">
        <f>#REF!</f>
        <v>#REF!</v>
      </c>
      <c r="C23" s="248" t="e">
        <f>#REF!</f>
        <v>#REF!</v>
      </c>
      <c r="D23" s="249" t="e">
        <f>#REF!</f>
        <v>#REF!</v>
      </c>
      <c r="E23" s="250" t="e">
        <f>#REF!</f>
        <v>#REF!</v>
      </c>
      <c r="F23" s="250" t="e">
        <f>#REF!</f>
        <v>#REF!</v>
      </c>
      <c r="G23" s="251" t="e">
        <f>#REF!</f>
        <v>#REF!</v>
      </c>
      <c r="H23" s="239" t="e">
        <f>#REF!</f>
        <v>#REF!</v>
      </c>
      <c r="I23" s="278" t="e">
        <f>#REF!</f>
        <v>#REF!</v>
      </c>
      <c r="J23" s="281" t="e">
        <f t="shared" si="1"/>
        <v>#REF!</v>
      </c>
      <c r="L23" s="754" t="s">
        <v>1789</v>
      </c>
      <c r="M23" s="755"/>
      <c r="N23" s="755"/>
      <c r="O23" s="755"/>
      <c r="P23" s="755"/>
      <c r="Q23" s="755"/>
      <c r="R23" s="755"/>
      <c r="S23" s="755"/>
      <c r="T23" s="755"/>
      <c r="U23" s="756"/>
    </row>
    <row r="24" spans="1:22" ht="18" customHeight="1" x14ac:dyDescent="0.2">
      <c r="A24" s="246" t="e">
        <f>#REF!</f>
        <v>#REF!</v>
      </c>
      <c r="B24" s="247" t="e">
        <f>#REF!</f>
        <v>#REF!</v>
      </c>
      <c r="C24" s="248" t="e">
        <f>#REF!</f>
        <v>#REF!</v>
      </c>
      <c r="D24" s="249" t="e">
        <f>#REF!</f>
        <v>#REF!</v>
      </c>
      <c r="E24" s="250" t="e">
        <f>#REF!</f>
        <v>#REF!</v>
      </c>
      <c r="F24" s="250" t="e">
        <f>#REF!</f>
        <v>#REF!</v>
      </c>
      <c r="G24" s="251" t="e">
        <f>#REF!</f>
        <v>#REF!</v>
      </c>
      <c r="H24" s="239" t="e">
        <f>#REF!</f>
        <v>#REF!</v>
      </c>
      <c r="I24" s="278" t="e">
        <f>#REF!</f>
        <v>#REF!</v>
      </c>
      <c r="J24" s="281" t="e">
        <f t="shared" ref="J24:J25" si="2">SUM(D24+$V$1)</f>
        <v>#REF!</v>
      </c>
      <c r="L24" s="757" t="s">
        <v>1788</v>
      </c>
      <c r="M24" s="758"/>
      <c r="N24" s="758"/>
      <c r="O24" s="758"/>
      <c r="P24" s="758"/>
      <c r="Q24" s="758"/>
      <c r="R24" s="758"/>
      <c r="S24" s="758"/>
      <c r="T24" s="758"/>
      <c r="U24" s="759"/>
    </row>
    <row r="25" spans="1:22" ht="18" customHeight="1" x14ac:dyDescent="0.2">
      <c r="A25" s="246" t="e">
        <f>#REF!</f>
        <v>#REF!</v>
      </c>
      <c r="B25" s="247" t="e">
        <f>#REF!</f>
        <v>#REF!</v>
      </c>
      <c r="C25" s="248" t="e">
        <f>#REF!</f>
        <v>#REF!</v>
      </c>
      <c r="D25" s="249" t="e">
        <f>#REF!</f>
        <v>#REF!</v>
      </c>
      <c r="E25" s="250" t="e">
        <f>#REF!</f>
        <v>#REF!</v>
      </c>
      <c r="F25" s="250" t="e">
        <f>#REF!</f>
        <v>#REF!</v>
      </c>
      <c r="G25" s="251" t="e">
        <f>#REF!</f>
        <v>#REF!</v>
      </c>
      <c r="H25" s="239" t="e">
        <f>#REF!</f>
        <v>#REF!</v>
      </c>
      <c r="I25" s="278" t="e">
        <f>#REF!</f>
        <v>#REF!</v>
      </c>
      <c r="J25" s="281" t="e">
        <f t="shared" si="2"/>
        <v>#REF!</v>
      </c>
      <c r="L25" s="757" t="s">
        <v>1796</v>
      </c>
      <c r="M25" s="758"/>
      <c r="N25" s="758"/>
      <c r="O25" s="758"/>
      <c r="P25" s="758"/>
      <c r="Q25" s="758"/>
      <c r="R25" s="758"/>
      <c r="S25" s="758"/>
      <c r="T25" s="758"/>
      <c r="U25" s="759"/>
    </row>
    <row r="26" spans="1:22" ht="18" customHeight="1" x14ac:dyDescent="0.2">
      <c r="A26" s="246" t="e">
        <f>#REF!</f>
        <v>#REF!</v>
      </c>
      <c r="B26" s="247" t="e">
        <f>#REF!</f>
        <v>#REF!</v>
      </c>
      <c r="C26" s="248" t="e">
        <f>#REF!</f>
        <v>#REF!</v>
      </c>
      <c r="D26" s="249" t="e">
        <f>#REF!</f>
        <v>#REF!</v>
      </c>
      <c r="E26" s="250" t="e">
        <f>#REF!</f>
        <v>#REF!</v>
      </c>
      <c r="F26" s="250" t="e">
        <f>#REF!</f>
        <v>#REF!</v>
      </c>
      <c r="G26" s="251" t="e">
        <f>#REF!</f>
        <v>#REF!</v>
      </c>
      <c r="H26" s="239" t="e">
        <f>#REF!</f>
        <v>#REF!</v>
      </c>
      <c r="I26" s="278" t="e">
        <f>#REF!</f>
        <v>#REF!</v>
      </c>
      <c r="J26" s="281" t="e">
        <f t="shared" ref="J26:J34" si="3">SUM(D26+$V$1)</f>
        <v>#REF!</v>
      </c>
      <c r="L26" s="757" t="s">
        <v>1797</v>
      </c>
      <c r="M26" s="758"/>
      <c r="N26" s="758"/>
      <c r="O26" s="758"/>
      <c r="P26" s="758"/>
      <c r="Q26" s="758"/>
      <c r="R26" s="758"/>
      <c r="S26" s="758"/>
      <c r="T26" s="758"/>
      <c r="U26" s="759"/>
    </row>
    <row r="27" spans="1:22" ht="18" customHeight="1" thickBot="1" x14ac:dyDescent="0.25">
      <c r="A27" s="246" t="e">
        <f>#REF!</f>
        <v>#REF!</v>
      </c>
      <c r="B27" s="247" t="e">
        <f>#REF!</f>
        <v>#REF!</v>
      </c>
      <c r="C27" s="248" t="e">
        <f>#REF!</f>
        <v>#REF!</v>
      </c>
      <c r="D27" s="249" t="e">
        <f>#REF!</f>
        <v>#REF!</v>
      </c>
      <c r="E27" s="250" t="e">
        <f>#REF!</f>
        <v>#REF!</v>
      </c>
      <c r="F27" s="250" t="e">
        <f>#REF!</f>
        <v>#REF!</v>
      </c>
      <c r="G27" s="251" t="e">
        <f>#REF!</f>
        <v>#REF!</v>
      </c>
      <c r="H27" s="239" t="e">
        <f>#REF!</f>
        <v>#REF!</v>
      </c>
      <c r="I27" s="278" t="e">
        <f>#REF!</f>
        <v>#REF!</v>
      </c>
      <c r="J27" s="281" t="e">
        <f t="shared" si="3"/>
        <v>#REF!</v>
      </c>
      <c r="L27" s="760" t="s">
        <v>1798</v>
      </c>
      <c r="M27" s="761"/>
      <c r="N27" s="761"/>
      <c r="O27" s="761"/>
      <c r="P27" s="761"/>
      <c r="Q27" s="761"/>
      <c r="R27" s="761"/>
      <c r="S27" s="761"/>
      <c r="T27" s="761"/>
      <c r="U27" s="762"/>
    </row>
    <row r="28" spans="1:22" ht="18" customHeight="1" x14ac:dyDescent="0.2">
      <c r="A28" s="246" t="e">
        <f>#REF!</f>
        <v>#REF!</v>
      </c>
      <c r="B28" s="247" t="e">
        <f>#REF!</f>
        <v>#REF!</v>
      </c>
      <c r="C28" s="248" t="e">
        <f>#REF!</f>
        <v>#REF!</v>
      </c>
      <c r="D28" s="249" t="e">
        <f>#REF!</f>
        <v>#REF!</v>
      </c>
      <c r="E28" s="250" t="e">
        <f>#REF!</f>
        <v>#REF!</v>
      </c>
      <c r="F28" s="250" t="e">
        <f>#REF!</f>
        <v>#REF!</v>
      </c>
      <c r="G28" s="251" t="e">
        <f>#REF!</f>
        <v>#REF!</v>
      </c>
      <c r="H28" s="239" t="e">
        <f>#REF!</f>
        <v>#REF!</v>
      </c>
      <c r="I28" s="278" t="e">
        <f>#REF!</f>
        <v>#REF!</v>
      </c>
      <c r="J28" s="281" t="e">
        <f t="shared" si="3"/>
        <v>#REF!</v>
      </c>
      <c r="U28" s="270"/>
    </row>
    <row r="29" spans="1:22" ht="18" customHeight="1" x14ac:dyDescent="0.2">
      <c r="A29" s="246" t="e">
        <f>#REF!</f>
        <v>#REF!</v>
      </c>
      <c r="B29" s="247" t="e">
        <f>#REF!</f>
        <v>#REF!</v>
      </c>
      <c r="C29" s="248" t="e">
        <f>#REF!</f>
        <v>#REF!</v>
      </c>
      <c r="D29" s="249" t="e">
        <f>#REF!</f>
        <v>#REF!</v>
      </c>
      <c r="E29" s="250" t="e">
        <f>#REF!</f>
        <v>#REF!</v>
      </c>
      <c r="F29" s="250" t="e">
        <f>#REF!</f>
        <v>#REF!</v>
      </c>
      <c r="G29" s="251" t="e">
        <f>#REF!</f>
        <v>#REF!</v>
      </c>
      <c r="H29" s="239" t="e">
        <f>#REF!</f>
        <v>#REF!</v>
      </c>
      <c r="I29" s="278" t="e">
        <f>#REF!</f>
        <v>#REF!</v>
      </c>
      <c r="J29" s="281" t="e">
        <f t="shared" si="3"/>
        <v>#REF!</v>
      </c>
      <c r="N29" s="751" t="s">
        <v>1791</v>
      </c>
      <c r="O29" s="751"/>
      <c r="P29" s="751"/>
      <c r="Q29" s="751"/>
      <c r="R29" s="751"/>
      <c r="S29" s="751"/>
      <c r="T29" s="751"/>
      <c r="U29" s="751"/>
    </row>
    <row r="30" spans="1:22" ht="18" customHeight="1" x14ac:dyDescent="0.2">
      <c r="A30" s="246" t="e">
        <f>#REF!</f>
        <v>#REF!</v>
      </c>
      <c r="B30" s="247" t="e">
        <f>#REF!</f>
        <v>#REF!</v>
      </c>
      <c r="C30" s="248" t="e">
        <f>#REF!</f>
        <v>#REF!</v>
      </c>
      <c r="D30" s="249" t="e">
        <f>#REF!</f>
        <v>#REF!</v>
      </c>
      <c r="E30" s="250" t="e">
        <f>#REF!</f>
        <v>#REF!</v>
      </c>
      <c r="F30" s="250" t="e">
        <f>#REF!</f>
        <v>#REF!</v>
      </c>
      <c r="G30" s="251" t="e">
        <f>#REF!</f>
        <v>#REF!</v>
      </c>
      <c r="H30" s="239" t="e">
        <f>#REF!</f>
        <v>#REF!</v>
      </c>
      <c r="I30" s="278" t="e">
        <f>#REF!</f>
        <v>#REF!</v>
      </c>
      <c r="J30" s="281" t="e">
        <f t="shared" si="3"/>
        <v>#REF!</v>
      </c>
      <c r="N30" s="751"/>
      <c r="O30" s="751"/>
      <c r="P30" s="751"/>
      <c r="Q30" s="751"/>
      <c r="R30" s="751"/>
      <c r="S30" s="751"/>
      <c r="T30" s="751"/>
      <c r="U30" s="751"/>
    </row>
    <row r="31" spans="1:22" ht="18" customHeight="1" x14ac:dyDescent="0.2">
      <c r="A31" s="246" t="e">
        <f>#REF!</f>
        <v>#REF!</v>
      </c>
      <c r="B31" s="247" t="e">
        <f>#REF!</f>
        <v>#REF!</v>
      </c>
      <c r="C31" s="248" t="e">
        <f>#REF!</f>
        <v>#REF!</v>
      </c>
      <c r="D31" s="249" t="e">
        <f>#REF!</f>
        <v>#REF!</v>
      </c>
      <c r="E31" s="250" t="e">
        <f>#REF!</f>
        <v>#REF!</v>
      </c>
      <c r="F31" s="250" t="e">
        <f>#REF!</f>
        <v>#REF!</v>
      </c>
      <c r="G31" s="251" t="e">
        <f>#REF!</f>
        <v>#REF!</v>
      </c>
      <c r="H31" s="239" t="e">
        <f>#REF!</f>
        <v>#REF!</v>
      </c>
      <c r="I31" s="278" t="e">
        <f>#REF!</f>
        <v>#REF!</v>
      </c>
      <c r="J31" s="281" t="e">
        <f t="shared" si="3"/>
        <v>#REF!</v>
      </c>
      <c r="N31" s="751"/>
      <c r="O31" s="751"/>
      <c r="P31" s="751"/>
      <c r="Q31" s="751"/>
      <c r="R31" s="751"/>
      <c r="S31" s="751"/>
      <c r="T31" s="751"/>
      <c r="U31" s="751"/>
    </row>
    <row r="32" spans="1:22" ht="18" customHeight="1" x14ac:dyDescent="0.2">
      <c r="A32" s="246" t="e">
        <f>#REF!</f>
        <v>#REF!</v>
      </c>
      <c r="B32" s="247" t="e">
        <f>#REF!</f>
        <v>#REF!</v>
      </c>
      <c r="C32" s="248" t="e">
        <f>#REF!</f>
        <v>#REF!</v>
      </c>
      <c r="D32" s="249" t="e">
        <f>#REF!</f>
        <v>#REF!</v>
      </c>
      <c r="E32" s="250" t="e">
        <f>#REF!</f>
        <v>#REF!</v>
      </c>
      <c r="F32" s="250" t="e">
        <f>#REF!</f>
        <v>#REF!</v>
      </c>
      <c r="G32" s="251" t="e">
        <f>#REF!</f>
        <v>#REF!</v>
      </c>
      <c r="H32" s="239" t="e">
        <f>#REF!</f>
        <v>#REF!</v>
      </c>
      <c r="I32" s="278" t="e">
        <f>#REF!</f>
        <v>#REF!</v>
      </c>
      <c r="J32" s="281" t="e">
        <f t="shared" si="3"/>
        <v>#REF!</v>
      </c>
      <c r="N32" s="751"/>
      <c r="O32" s="751"/>
      <c r="P32" s="751"/>
      <c r="Q32" s="751"/>
      <c r="R32" s="751"/>
      <c r="S32" s="751"/>
      <c r="T32" s="751"/>
      <c r="U32" s="751"/>
    </row>
    <row r="33" spans="1:22" ht="18" customHeight="1" x14ac:dyDescent="0.2">
      <c r="A33" s="246" t="e">
        <f>#REF!</f>
        <v>#REF!</v>
      </c>
      <c r="B33" s="247" t="e">
        <f>#REF!</f>
        <v>#REF!</v>
      </c>
      <c r="C33" s="248" t="e">
        <f>#REF!</f>
        <v>#REF!</v>
      </c>
      <c r="D33" s="249" t="e">
        <f>#REF!</f>
        <v>#REF!</v>
      </c>
      <c r="E33" s="250" t="e">
        <f>#REF!</f>
        <v>#REF!</v>
      </c>
      <c r="F33" s="250" t="e">
        <f>#REF!</f>
        <v>#REF!</v>
      </c>
      <c r="G33" s="251" t="e">
        <f>#REF!</f>
        <v>#REF!</v>
      </c>
      <c r="H33" s="239" t="e">
        <f>#REF!</f>
        <v>#REF!</v>
      </c>
      <c r="I33" s="278" t="e">
        <f>#REF!</f>
        <v>#REF!</v>
      </c>
      <c r="J33" s="281" t="e">
        <f t="shared" si="3"/>
        <v>#REF!</v>
      </c>
      <c r="N33" s="751"/>
      <c r="O33" s="751"/>
      <c r="P33" s="751"/>
      <c r="Q33" s="751"/>
      <c r="R33" s="751"/>
      <c r="S33" s="751"/>
      <c r="T33" s="751"/>
      <c r="U33" s="751"/>
    </row>
    <row r="34" spans="1:22" ht="18" customHeight="1" x14ac:dyDescent="0.2">
      <c r="A34" s="246" t="e">
        <f>#REF!</f>
        <v>#REF!</v>
      </c>
      <c r="B34" s="247" t="e">
        <f>#REF!</f>
        <v>#REF!</v>
      </c>
      <c r="C34" s="248" t="e">
        <f>#REF!</f>
        <v>#REF!</v>
      </c>
      <c r="D34" s="249" t="e">
        <f>#REF!</f>
        <v>#REF!</v>
      </c>
      <c r="E34" s="250" t="e">
        <f>#REF!</f>
        <v>#REF!</v>
      </c>
      <c r="F34" s="250" t="e">
        <f>#REF!</f>
        <v>#REF!</v>
      </c>
      <c r="G34" s="251" t="e">
        <f>#REF!</f>
        <v>#REF!</v>
      </c>
      <c r="H34" s="239" t="e">
        <f>#REF!</f>
        <v>#REF!</v>
      </c>
      <c r="I34" s="278" t="e">
        <f>#REF!</f>
        <v>#REF!</v>
      </c>
      <c r="J34" s="281" t="e">
        <f t="shared" si="3"/>
        <v>#REF!</v>
      </c>
      <c r="N34" s="751"/>
      <c r="O34" s="751"/>
      <c r="P34" s="751"/>
      <c r="Q34" s="751"/>
      <c r="R34" s="751"/>
      <c r="S34" s="751"/>
      <c r="T34" s="751"/>
      <c r="U34" s="751"/>
    </row>
    <row r="35" spans="1:22" ht="15" thickBot="1" x14ac:dyDescent="0.25">
      <c r="B35" s="234"/>
      <c r="C35" s="237"/>
      <c r="D35" s="130"/>
      <c r="E35" s="130"/>
      <c r="F35" s="130"/>
    </row>
    <row r="36" spans="1:22" ht="24" thickBot="1" x14ac:dyDescent="0.25">
      <c r="A36" s="735" t="s">
        <v>1793</v>
      </c>
      <c r="B36" s="736"/>
      <c r="C36" s="736"/>
      <c r="D36" s="736"/>
      <c r="E36" s="736"/>
      <c r="F36" s="736"/>
      <c r="G36" s="736"/>
      <c r="H36" s="736"/>
      <c r="I36" s="736"/>
      <c r="J36" s="736"/>
      <c r="K36" s="736"/>
      <c r="L36" s="736"/>
      <c r="M36" s="736"/>
      <c r="N36" s="736"/>
      <c r="O36" s="736"/>
      <c r="P36" s="736"/>
      <c r="Q36" s="736"/>
      <c r="R36" s="737"/>
      <c r="S36" s="227"/>
    </row>
    <row r="37" spans="1:22" ht="24" thickBot="1" x14ac:dyDescent="0.25">
      <c r="A37" s="738" t="s">
        <v>532</v>
      </c>
      <c r="B37" s="739"/>
      <c r="C37" s="739"/>
      <c r="D37" s="739"/>
      <c r="E37" s="739"/>
      <c r="F37" s="739"/>
      <c r="G37" s="740"/>
      <c r="H37" s="229"/>
      <c r="I37" s="229"/>
      <c r="J37" s="752" t="s">
        <v>1799</v>
      </c>
      <c r="K37" s="227"/>
      <c r="L37" s="738" t="s">
        <v>533</v>
      </c>
      <c r="M37" s="739"/>
      <c r="N37" s="739"/>
      <c r="O37" s="739"/>
      <c r="P37" s="739"/>
      <c r="Q37" s="739"/>
      <c r="R37" s="740"/>
      <c r="S37" s="236"/>
      <c r="T37" s="236"/>
      <c r="U37" s="752" t="s">
        <v>1799</v>
      </c>
    </row>
    <row r="38" spans="1:22" ht="18" customHeight="1" thickBot="1" x14ac:dyDescent="0.25">
      <c r="A38" s="240" t="s">
        <v>534</v>
      </c>
      <c r="B38" s="258" t="s">
        <v>117</v>
      </c>
      <c r="C38" s="242" t="s">
        <v>549</v>
      </c>
      <c r="D38" s="259" t="s">
        <v>89</v>
      </c>
      <c r="E38" s="260" t="s">
        <v>20</v>
      </c>
      <c r="F38" s="260"/>
      <c r="G38" s="261" t="s">
        <v>131</v>
      </c>
      <c r="H38" s="264" t="s">
        <v>535</v>
      </c>
      <c r="I38" s="265" t="s">
        <v>547</v>
      </c>
      <c r="J38" s="753"/>
      <c r="K38" s="266"/>
      <c r="L38" s="240" t="s">
        <v>534</v>
      </c>
      <c r="M38" s="258" t="s">
        <v>117</v>
      </c>
      <c r="N38" s="242" t="s">
        <v>549</v>
      </c>
      <c r="O38" s="259" t="s">
        <v>121</v>
      </c>
      <c r="P38" s="260" t="s">
        <v>20</v>
      </c>
      <c r="Q38" s="260" t="s">
        <v>60</v>
      </c>
      <c r="R38" s="261" t="s">
        <v>104</v>
      </c>
      <c r="S38" s="239" t="s">
        <v>535</v>
      </c>
      <c r="T38" s="230" t="s">
        <v>548</v>
      </c>
      <c r="U38" s="753"/>
    </row>
    <row r="39" spans="1:22" ht="18" customHeight="1" x14ac:dyDescent="0.2">
      <c r="A39" s="246" t="e">
        <f>#REF!</f>
        <v>#REF!</v>
      </c>
      <c r="B39" s="247" t="e">
        <f>#REF!</f>
        <v>#REF!</v>
      </c>
      <c r="C39" s="248" t="e">
        <f>#REF!</f>
        <v>#REF!</v>
      </c>
      <c r="D39" s="249" t="e">
        <f>#REF!</f>
        <v>#REF!</v>
      </c>
      <c r="E39" s="250" t="e">
        <f>#REF!</f>
        <v>#REF!</v>
      </c>
      <c r="F39" s="250" t="e">
        <f>#REF!</f>
        <v>#REF!</v>
      </c>
      <c r="G39" s="251" t="e">
        <f>#REF!</f>
        <v>#REF!</v>
      </c>
      <c r="H39" s="264" t="e">
        <f>#REF!</f>
        <v>#REF!</v>
      </c>
      <c r="I39" s="265" t="e">
        <f>#REF!</f>
        <v>#REF!</v>
      </c>
      <c r="J39" s="275"/>
      <c r="K39" s="266"/>
      <c r="L39" s="262" t="e">
        <f>#REF!</f>
        <v>#REF!</v>
      </c>
      <c r="M39" s="247" t="e">
        <f>#REF!</f>
        <v>#REF!</v>
      </c>
      <c r="N39" s="248" t="e">
        <f>#REF!</f>
        <v>#REF!</v>
      </c>
      <c r="O39" s="249" t="e">
        <f>#REF!</f>
        <v>#REF!</v>
      </c>
      <c r="P39" s="250" t="e">
        <f>#REF!</f>
        <v>#REF!</v>
      </c>
      <c r="Q39" s="250" t="e">
        <f>#REF!</f>
        <v>#REF!</v>
      </c>
      <c r="R39" s="251" t="e">
        <f>#REF!</f>
        <v>#REF!</v>
      </c>
      <c r="S39" s="239" t="e">
        <f>#REF!</f>
        <v>#REF!</v>
      </c>
      <c r="T39" s="230" t="e">
        <f>#REF!</f>
        <v>#REF!</v>
      </c>
      <c r="U39" s="276" t="e">
        <f>SUM(V39+$V$1)</f>
        <v>#REF!</v>
      </c>
      <c r="V39" s="130" t="e">
        <f>#REF!</f>
        <v>#REF!</v>
      </c>
    </row>
    <row r="40" spans="1:22" ht="18" customHeight="1" thickBot="1" x14ac:dyDescent="0.25">
      <c r="A40" s="246" t="e">
        <f>#REF!</f>
        <v>#REF!</v>
      </c>
      <c r="B40" s="247" t="e">
        <f>#REF!</f>
        <v>#REF!</v>
      </c>
      <c r="C40" s="248" t="e">
        <f>#REF!</f>
        <v>#REF!</v>
      </c>
      <c r="D40" s="249" t="e">
        <f>#REF!</f>
        <v>#REF!</v>
      </c>
      <c r="E40" s="250" t="e">
        <f>#REF!</f>
        <v>#REF!</v>
      </c>
      <c r="F40" s="250" t="e">
        <f>#REF!</f>
        <v>#REF!</v>
      </c>
      <c r="G40" s="251" t="e">
        <f>#REF!</f>
        <v>#REF!</v>
      </c>
      <c r="H40" s="264" t="e">
        <f>#REF!</f>
        <v>#REF!</v>
      </c>
      <c r="I40" s="265" t="e">
        <f>#REF!</f>
        <v>#REF!</v>
      </c>
      <c r="J40" s="275"/>
      <c r="K40" s="266"/>
      <c r="L40" s="262" t="e">
        <f>#REF!</f>
        <v>#REF!</v>
      </c>
      <c r="M40" s="247" t="e">
        <f>#REF!</f>
        <v>#REF!</v>
      </c>
      <c r="N40" s="248" t="e">
        <f>#REF!</f>
        <v>#REF!</v>
      </c>
      <c r="O40" s="249" t="e">
        <f>#REF!</f>
        <v>#REF!</v>
      </c>
      <c r="P40" s="250" t="e">
        <f>#REF!</f>
        <v>#REF!</v>
      </c>
      <c r="Q40" s="250" t="e">
        <f>#REF!</f>
        <v>#REF!</v>
      </c>
      <c r="R40" s="251" t="e">
        <f>#REF!</f>
        <v>#REF!</v>
      </c>
      <c r="S40" s="239" t="e">
        <f>#REF!</f>
        <v>#REF!</v>
      </c>
      <c r="T40" s="230" t="e">
        <f>#REF!</f>
        <v>#REF!</v>
      </c>
      <c r="U40" s="276" t="e">
        <f t="shared" ref="U40:U54" si="4">SUM(V40+$V$1)</f>
        <v>#REF!</v>
      </c>
      <c r="V40" s="130" t="e">
        <f>#REF!</f>
        <v>#REF!</v>
      </c>
    </row>
    <row r="41" spans="1:22" ht="18" customHeight="1" thickBot="1" x14ac:dyDescent="0.25">
      <c r="A41" s="246" t="e">
        <f>#REF!</f>
        <v>#REF!</v>
      </c>
      <c r="B41" s="247" t="e">
        <f>#REF!</f>
        <v>#REF!</v>
      </c>
      <c r="C41" s="248" t="e">
        <f>#REF!</f>
        <v>#REF!</v>
      </c>
      <c r="D41" s="249" t="e">
        <f>#REF!</f>
        <v>#REF!</v>
      </c>
      <c r="E41" s="250" t="e">
        <f>#REF!</f>
        <v>#REF!</v>
      </c>
      <c r="F41" s="250" t="e">
        <f>#REF!</f>
        <v>#REF!</v>
      </c>
      <c r="G41" s="251" t="e">
        <f>#REF!</f>
        <v>#REF!</v>
      </c>
      <c r="H41" s="264" t="e">
        <f>#REF!</f>
        <v>#REF!</v>
      </c>
      <c r="I41" s="265" t="e">
        <f>#REF!</f>
        <v>#REF!</v>
      </c>
      <c r="J41" s="279" t="e">
        <f>SUM(D41+$V$1)</f>
        <v>#REF!</v>
      </c>
      <c r="K41" s="266"/>
      <c r="L41" s="262" t="e">
        <f>#REF!</f>
        <v>#REF!</v>
      </c>
      <c r="M41" s="247" t="e">
        <f>#REF!</f>
        <v>#REF!</v>
      </c>
      <c r="N41" s="248" t="e">
        <f>#REF!</f>
        <v>#REF!</v>
      </c>
      <c r="O41" s="249" t="e">
        <f>#REF!</f>
        <v>#REF!</v>
      </c>
      <c r="P41" s="250" t="e">
        <f>#REF!</f>
        <v>#REF!</v>
      </c>
      <c r="Q41" s="250" t="e">
        <f>#REF!</f>
        <v>#REF!</v>
      </c>
      <c r="R41" s="251" t="e">
        <f>#REF!</f>
        <v>#REF!</v>
      </c>
      <c r="S41" s="239" t="e">
        <f>#REF!</f>
        <v>#REF!</v>
      </c>
      <c r="T41" s="230" t="e">
        <f>#REF!</f>
        <v>#REF!</v>
      </c>
      <c r="U41" s="276" t="e">
        <f t="shared" si="4"/>
        <v>#REF!</v>
      </c>
      <c r="V41" s="130" t="e">
        <f>#REF!</f>
        <v>#REF!</v>
      </c>
    </row>
    <row r="42" spans="1:22" ht="18" customHeight="1" x14ac:dyDescent="0.2">
      <c r="A42" s="246" t="e">
        <f>#REF!</f>
        <v>#REF!</v>
      </c>
      <c r="B42" s="247" t="e">
        <f>#REF!</f>
        <v>#REF!</v>
      </c>
      <c r="C42" s="248" t="e">
        <f>#REF!</f>
        <v>#REF!</v>
      </c>
      <c r="D42" s="249" t="e">
        <f>#REF!</f>
        <v>#REF!</v>
      </c>
      <c r="E42" s="250" t="e">
        <f>#REF!</f>
        <v>#REF!</v>
      </c>
      <c r="F42" s="250" t="e">
        <f>#REF!</f>
        <v>#REF!</v>
      </c>
      <c r="G42" s="251" t="e">
        <f>#REF!</f>
        <v>#REF!</v>
      </c>
      <c r="H42" s="264" t="e">
        <f>#REF!</f>
        <v>#REF!</v>
      </c>
      <c r="I42" s="265" t="e">
        <f>#REF!</f>
        <v>#REF!</v>
      </c>
      <c r="J42" s="275"/>
      <c r="K42" s="266"/>
      <c r="L42" s="262" t="e">
        <f>#REF!</f>
        <v>#REF!</v>
      </c>
      <c r="M42" s="247" t="e">
        <f>#REF!</f>
        <v>#REF!</v>
      </c>
      <c r="N42" s="248" t="e">
        <f>#REF!</f>
        <v>#REF!</v>
      </c>
      <c r="O42" s="249" t="e">
        <f>#REF!</f>
        <v>#REF!</v>
      </c>
      <c r="P42" s="250" t="e">
        <f>#REF!</f>
        <v>#REF!</v>
      </c>
      <c r="Q42" s="250" t="e">
        <f>#REF!</f>
        <v>#REF!</v>
      </c>
      <c r="R42" s="251" t="e">
        <f>#REF!</f>
        <v>#REF!</v>
      </c>
      <c r="S42" s="239" t="e">
        <f>#REF!</f>
        <v>#REF!</v>
      </c>
      <c r="T42" s="230" t="e">
        <f>#REF!</f>
        <v>#REF!</v>
      </c>
      <c r="U42" s="276" t="e">
        <f t="shared" si="4"/>
        <v>#REF!</v>
      </c>
      <c r="V42" s="130" t="e">
        <f>#REF!</f>
        <v>#REF!</v>
      </c>
    </row>
    <row r="43" spans="1:22" ht="18" customHeight="1" x14ac:dyDescent="0.2">
      <c r="A43" s="246" t="e">
        <f>#REF!</f>
        <v>#REF!</v>
      </c>
      <c r="B43" s="247" t="e">
        <f>#REF!</f>
        <v>#REF!</v>
      </c>
      <c r="C43" s="248" t="e">
        <f>#REF!</f>
        <v>#REF!</v>
      </c>
      <c r="D43" s="249" t="e">
        <f>#REF!</f>
        <v>#REF!</v>
      </c>
      <c r="E43" s="250" t="e">
        <f>#REF!</f>
        <v>#REF!</v>
      </c>
      <c r="F43" s="250" t="e">
        <f>#REF!</f>
        <v>#REF!</v>
      </c>
      <c r="G43" s="251" t="e">
        <f>#REF!</f>
        <v>#REF!</v>
      </c>
      <c r="H43" s="264" t="e">
        <f>#REF!</f>
        <v>#REF!</v>
      </c>
      <c r="I43" s="265" t="e">
        <f>#REF!</f>
        <v>#REF!</v>
      </c>
      <c r="J43" s="275"/>
      <c r="K43" s="266"/>
      <c r="L43" s="262" t="e">
        <f>#REF!</f>
        <v>#REF!</v>
      </c>
      <c r="M43" s="247" t="e">
        <f>#REF!</f>
        <v>#REF!</v>
      </c>
      <c r="N43" s="248" t="e">
        <f>#REF!</f>
        <v>#REF!</v>
      </c>
      <c r="O43" s="249" t="e">
        <f>#REF!</f>
        <v>#REF!</v>
      </c>
      <c r="P43" s="250" t="e">
        <f>#REF!</f>
        <v>#REF!</v>
      </c>
      <c r="Q43" s="250" t="e">
        <f>#REF!</f>
        <v>#REF!</v>
      </c>
      <c r="R43" s="251" t="e">
        <f>#REF!</f>
        <v>#REF!</v>
      </c>
      <c r="S43" s="239" t="e">
        <f>#REF!</f>
        <v>#REF!</v>
      </c>
      <c r="T43" s="230" t="e">
        <f>#REF!</f>
        <v>#REF!</v>
      </c>
      <c r="U43" s="276" t="e">
        <f t="shared" si="4"/>
        <v>#REF!</v>
      </c>
      <c r="V43" s="130" t="e">
        <f>#REF!</f>
        <v>#REF!</v>
      </c>
    </row>
    <row r="44" spans="1:22" ht="18" customHeight="1" x14ac:dyDescent="0.2">
      <c r="A44" s="246" t="e">
        <f>#REF!</f>
        <v>#REF!</v>
      </c>
      <c r="B44" s="247" t="e">
        <f>#REF!</f>
        <v>#REF!</v>
      </c>
      <c r="C44" s="248" t="e">
        <f>#REF!</f>
        <v>#REF!</v>
      </c>
      <c r="D44" s="249" t="e">
        <f>#REF!</f>
        <v>#REF!</v>
      </c>
      <c r="E44" s="250" t="e">
        <f>#REF!</f>
        <v>#REF!</v>
      </c>
      <c r="F44" s="250" t="e">
        <f>#REF!</f>
        <v>#REF!</v>
      </c>
      <c r="G44" s="251" t="e">
        <f>#REF!</f>
        <v>#REF!</v>
      </c>
      <c r="H44" s="264" t="e">
        <f>#REF!</f>
        <v>#REF!</v>
      </c>
      <c r="I44" s="265" t="e">
        <f>#REF!</f>
        <v>#REF!</v>
      </c>
      <c r="J44" s="275"/>
      <c r="K44" s="266"/>
      <c r="L44" s="262" t="e">
        <f>#REF!</f>
        <v>#REF!</v>
      </c>
      <c r="M44" s="247" t="e">
        <f>#REF!</f>
        <v>#REF!</v>
      </c>
      <c r="N44" s="248" t="e">
        <f>#REF!</f>
        <v>#REF!</v>
      </c>
      <c r="O44" s="249" t="e">
        <f>#REF!</f>
        <v>#REF!</v>
      </c>
      <c r="P44" s="250" t="e">
        <f>#REF!</f>
        <v>#REF!</v>
      </c>
      <c r="Q44" s="250" t="e">
        <f>#REF!</f>
        <v>#REF!</v>
      </c>
      <c r="R44" s="251" t="e">
        <f>#REF!</f>
        <v>#REF!</v>
      </c>
      <c r="S44" s="239" t="e">
        <f>#REF!</f>
        <v>#REF!</v>
      </c>
      <c r="T44" s="230" t="e">
        <f>#REF!</f>
        <v>#REF!</v>
      </c>
      <c r="U44" s="276" t="e">
        <f t="shared" si="4"/>
        <v>#REF!</v>
      </c>
      <c r="V44" s="130" t="e">
        <f>#REF!</f>
        <v>#REF!</v>
      </c>
    </row>
    <row r="45" spans="1:22" ht="18" customHeight="1" x14ac:dyDescent="0.2">
      <c r="A45" s="246" t="e">
        <f>#REF!</f>
        <v>#REF!</v>
      </c>
      <c r="B45" s="247" t="e">
        <f>#REF!</f>
        <v>#REF!</v>
      </c>
      <c r="C45" s="248" t="e">
        <f>#REF!</f>
        <v>#REF!</v>
      </c>
      <c r="D45" s="249" t="e">
        <f>#REF!</f>
        <v>#REF!</v>
      </c>
      <c r="E45" s="250" t="e">
        <f>#REF!</f>
        <v>#REF!</v>
      </c>
      <c r="F45" s="250" t="e">
        <f>#REF!</f>
        <v>#REF!</v>
      </c>
      <c r="G45" s="251" t="e">
        <f>#REF!</f>
        <v>#REF!</v>
      </c>
      <c r="H45" s="264" t="e">
        <f>#REF!</f>
        <v>#REF!</v>
      </c>
      <c r="I45" s="265" t="e">
        <f>#REF!</f>
        <v>#REF!</v>
      </c>
      <c r="J45" s="275"/>
      <c r="K45" s="266"/>
      <c r="L45" s="262" t="e">
        <f>#REF!</f>
        <v>#REF!</v>
      </c>
      <c r="M45" s="247" t="e">
        <f>#REF!</f>
        <v>#REF!</v>
      </c>
      <c r="N45" s="248" t="e">
        <f>#REF!</f>
        <v>#REF!</v>
      </c>
      <c r="O45" s="249" t="e">
        <f>#REF!</f>
        <v>#REF!</v>
      </c>
      <c r="P45" s="250" t="e">
        <f>#REF!</f>
        <v>#REF!</v>
      </c>
      <c r="Q45" s="250" t="e">
        <f>#REF!</f>
        <v>#REF!</v>
      </c>
      <c r="R45" s="251" t="e">
        <f>#REF!</f>
        <v>#REF!</v>
      </c>
      <c r="S45" s="239" t="e">
        <f>#REF!</f>
        <v>#REF!</v>
      </c>
      <c r="T45" s="230" t="e">
        <f>#REF!</f>
        <v>#REF!</v>
      </c>
      <c r="U45" s="276" t="e">
        <f t="shared" si="4"/>
        <v>#REF!</v>
      </c>
      <c r="V45" s="130" t="e">
        <f>#REF!</f>
        <v>#REF!</v>
      </c>
    </row>
    <row r="46" spans="1:22" ht="18" customHeight="1" x14ac:dyDescent="0.2">
      <c r="A46" s="246" t="e">
        <f>#REF!</f>
        <v>#REF!</v>
      </c>
      <c r="B46" s="247" t="e">
        <f>#REF!</f>
        <v>#REF!</v>
      </c>
      <c r="C46" s="248" t="e">
        <f>#REF!</f>
        <v>#REF!</v>
      </c>
      <c r="D46" s="249" t="e">
        <f>#REF!</f>
        <v>#REF!</v>
      </c>
      <c r="E46" s="250" t="e">
        <f>#REF!</f>
        <v>#REF!</v>
      </c>
      <c r="F46" s="250" t="e">
        <f>#REF!</f>
        <v>#REF!</v>
      </c>
      <c r="G46" s="251" t="e">
        <f>#REF!</f>
        <v>#REF!</v>
      </c>
      <c r="H46" s="264" t="e">
        <f>#REF!</f>
        <v>#REF!</v>
      </c>
      <c r="I46" s="265" t="e">
        <f>#REF!</f>
        <v>#REF!</v>
      </c>
      <c r="J46" s="275"/>
      <c r="K46" s="266"/>
      <c r="L46" s="262" t="e">
        <f>#REF!</f>
        <v>#REF!</v>
      </c>
      <c r="M46" s="247" t="e">
        <f>#REF!</f>
        <v>#REF!</v>
      </c>
      <c r="N46" s="248" t="e">
        <f>#REF!</f>
        <v>#REF!</v>
      </c>
      <c r="O46" s="249" t="e">
        <f>#REF!</f>
        <v>#REF!</v>
      </c>
      <c r="P46" s="250" t="e">
        <f>#REF!</f>
        <v>#REF!</v>
      </c>
      <c r="Q46" s="250" t="e">
        <f>#REF!</f>
        <v>#REF!</v>
      </c>
      <c r="R46" s="251" t="e">
        <f>#REF!</f>
        <v>#REF!</v>
      </c>
      <c r="S46" s="239" t="e">
        <f>#REF!</f>
        <v>#REF!</v>
      </c>
      <c r="T46" s="230" t="e">
        <f>#REF!</f>
        <v>#REF!</v>
      </c>
      <c r="U46" s="276" t="e">
        <f t="shared" si="4"/>
        <v>#REF!</v>
      </c>
      <c r="V46" s="130" t="e">
        <f>#REF!</f>
        <v>#REF!</v>
      </c>
    </row>
    <row r="47" spans="1:22" ht="18" customHeight="1" x14ac:dyDescent="0.2">
      <c r="A47" s="246" t="e">
        <f>#REF!</f>
        <v>#REF!</v>
      </c>
      <c r="B47" s="247" t="e">
        <f>#REF!</f>
        <v>#REF!</v>
      </c>
      <c r="C47" s="248" t="e">
        <f>#REF!</f>
        <v>#REF!</v>
      </c>
      <c r="D47" s="249" t="e">
        <f>#REF!</f>
        <v>#REF!</v>
      </c>
      <c r="E47" s="250" t="e">
        <f>#REF!</f>
        <v>#REF!</v>
      </c>
      <c r="F47" s="250" t="e">
        <f>#REF!</f>
        <v>#REF!</v>
      </c>
      <c r="G47" s="251" t="e">
        <f>#REF!</f>
        <v>#REF!</v>
      </c>
      <c r="H47" s="264" t="e">
        <f>#REF!</f>
        <v>#REF!</v>
      </c>
      <c r="I47" s="265" t="e">
        <f>#REF!</f>
        <v>#REF!</v>
      </c>
      <c r="J47" s="275"/>
      <c r="K47" s="266"/>
      <c r="L47" s="262" t="e">
        <f>#REF!</f>
        <v>#REF!</v>
      </c>
      <c r="M47" s="247" t="e">
        <f>#REF!</f>
        <v>#REF!</v>
      </c>
      <c r="N47" s="248" t="e">
        <f>#REF!</f>
        <v>#REF!</v>
      </c>
      <c r="O47" s="249" t="e">
        <f>#REF!</f>
        <v>#REF!</v>
      </c>
      <c r="P47" s="250" t="e">
        <f>#REF!</f>
        <v>#REF!</v>
      </c>
      <c r="Q47" s="250" t="e">
        <f>#REF!</f>
        <v>#REF!</v>
      </c>
      <c r="R47" s="251" t="e">
        <f>#REF!</f>
        <v>#REF!</v>
      </c>
      <c r="S47" s="239" t="e">
        <f>#REF!</f>
        <v>#REF!</v>
      </c>
      <c r="T47" s="230" t="e">
        <f>#REF!</f>
        <v>#REF!</v>
      </c>
      <c r="U47" s="276" t="e">
        <f t="shared" si="4"/>
        <v>#REF!</v>
      </c>
      <c r="V47" s="130" t="e">
        <f>#REF!</f>
        <v>#REF!</v>
      </c>
    </row>
    <row r="48" spans="1:22" ht="18" customHeight="1" x14ac:dyDescent="0.2">
      <c r="A48" s="246" t="e">
        <f>#REF!</f>
        <v>#REF!</v>
      </c>
      <c r="B48" s="247" t="e">
        <f>#REF!</f>
        <v>#REF!</v>
      </c>
      <c r="C48" s="248" t="e">
        <f>#REF!</f>
        <v>#REF!</v>
      </c>
      <c r="D48" s="249" t="e">
        <f>#REF!</f>
        <v>#REF!</v>
      </c>
      <c r="E48" s="250" t="e">
        <f>#REF!</f>
        <v>#REF!</v>
      </c>
      <c r="F48" s="250" t="e">
        <f>#REF!</f>
        <v>#REF!</v>
      </c>
      <c r="G48" s="251" t="e">
        <f>#REF!</f>
        <v>#REF!</v>
      </c>
      <c r="H48" s="264" t="e">
        <f>#REF!</f>
        <v>#REF!</v>
      </c>
      <c r="I48" s="265" t="e">
        <f>#REF!</f>
        <v>#REF!</v>
      </c>
      <c r="J48" s="275"/>
      <c r="K48" s="266"/>
      <c r="L48" s="262" t="e">
        <f>#REF!</f>
        <v>#REF!</v>
      </c>
      <c r="M48" s="247" t="e">
        <f>#REF!</f>
        <v>#REF!</v>
      </c>
      <c r="N48" s="248" t="e">
        <f>#REF!</f>
        <v>#REF!</v>
      </c>
      <c r="O48" s="249" t="e">
        <f>#REF!</f>
        <v>#REF!</v>
      </c>
      <c r="P48" s="250" t="e">
        <f>#REF!</f>
        <v>#REF!</v>
      </c>
      <c r="Q48" s="250" t="e">
        <f>#REF!</f>
        <v>#REF!</v>
      </c>
      <c r="R48" s="251" t="e">
        <f>#REF!</f>
        <v>#REF!</v>
      </c>
      <c r="S48" s="239" t="e">
        <f>#REF!</f>
        <v>#REF!</v>
      </c>
      <c r="T48" s="230" t="e">
        <f>#REF!</f>
        <v>#REF!</v>
      </c>
      <c r="U48" s="276" t="e">
        <f t="shared" si="4"/>
        <v>#REF!</v>
      </c>
      <c r="V48" s="130" t="e">
        <f>#REF!</f>
        <v>#REF!</v>
      </c>
    </row>
    <row r="49" spans="1:22" ht="18" customHeight="1" x14ac:dyDescent="0.2">
      <c r="A49" s="246" t="e">
        <f>#REF!</f>
        <v>#REF!</v>
      </c>
      <c r="B49" s="247" t="e">
        <f>#REF!</f>
        <v>#REF!</v>
      </c>
      <c r="C49" s="248" t="e">
        <f>#REF!</f>
        <v>#REF!</v>
      </c>
      <c r="D49" s="249" t="e">
        <f>#REF!</f>
        <v>#REF!</v>
      </c>
      <c r="E49" s="250" t="e">
        <f>#REF!</f>
        <v>#REF!</v>
      </c>
      <c r="F49" s="250" t="e">
        <f>#REF!</f>
        <v>#REF!</v>
      </c>
      <c r="G49" s="251" t="e">
        <f>#REF!</f>
        <v>#REF!</v>
      </c>
      <c r="H49" s="264" t="e">
        <f>#REF!</f>
        <v>#REF!</v>
      </c>
      <c r="I49" s="265" t="e">
        <f>#REF!</f>
        <v>#REF!</v>
      </c>
      <c r="J49" s="275"/>
      <c r="K49" s="266"/>
      <c r="L49" s="262" t="e">
        <f>#REF!</f>
        <v>#REF!</v>
      </c>
      <c r="M49" s="247" t="e">
        <f>#REF!</f>
        <v>#REF!</v>
      </c>
      <c r="N49" s="248" t="e">
        <f>#REF!</f>
        <v>#REF!</v>
      </c>
      <c r="O49" s="249" t="e">
        <f>#REF!</f>
        <v>#REF!</v>
      </c>
      <c r="P49" s="250" t="e">
        <f>#REF!</f>
        <v>#REF!</v>
      </c>
      <c r="Q49" s="250" t="e">
        <f>#REF!</f>
        <v>#REF!</v>
      </c>
      <c r="R49" s="251" t="e">
        <f>#REF!</f>
        <v>#REF!</v>
      </c>
      <c r="S49" s="239" t="e">
        <f>#REF!</f>
        <v>#REF!</v>
      </c>
      <c r="T49" s="230" t="e">
        <f>#REF!</f>
        <v>#REF!</v>
      </c>
      <c r="U49" s="276" t="e">
        <f t="shared" si="4"/>
        <v>#REF!</v>
      </c>
      <c r="V49" s="130" t="e">
        <f>#REF!</f>
        <v>#REF!</v>
      </c>
    </row>
    <row r="50" spans="1:22" ht="18" customHeight="1" x14ac:dyDescent="0.2">
      <c r="A50" s="246" t="e">
        <f>#REF!</f>
        <v>#REF!</v>
      </c>
      <c r="B50" s="247" t="e">
        <f>#REF!</f>
        <v>#REF!</v>
      </c>
      <c r="C50" s="248" t="e">
        <f>#REF!</f>
        <v>#REF!</v>
      </c>
      <c r="D50" s="249" t="e">
        <f>#REF!</f>
        <v>#REF!</v>
      </c>
      <c r="E50" s="250" t="e">
        <f>#REF!</f>
        <v>#REF!</v>
      </c>
      <c r="F50" s="250" t="e">
        <f>#REF!</f>
        <v>#REF!</v>
      </c>
      <c r="G50" s="251" t="e">
        <f>#REF!</f>
        <v>#REF!</v>
      </c>
      <c r="H50" s="264" t="e">
        <f>#REF!</f>
        <v>#REF!</v>
      </c>
      <c r="I50" s="265" t="e">
        <f>#REF!</f>
        <v>#REF!</v>
      </c>
      <c r="J50" s="275"/>
      <c r="K50" s="266"/>
      <c r="L50" s="262" t="e">
        <f>#REF!</f>
        <v>#REF!</v>
      </c>
      <c r="M50" s="247" t="e">
        <f>#REF!</f>
        <v>#REF!</v>
      </c>
      <c r="N50" s="248" t="e">
        <f>#REF!</f>
        <v>#REF!</v>
      </c>
      <c r="O50" s="249" t="e">
        <f>#REF!</f>
        <v>#REF!</v>
      </c>
      <c r="P50" s="250" t="e">
        <f>#REF!</f>
        <v>#REF!</v>
      </c>
      <c r="Q50" s="250" t="e">
        <f>#REF!</f>
        <v>#REF!</v>
      </c>
      <c r="R50" s="251" t="e">
        <f>#REF!</f>
        <v>#REF!</v>
      </c>
      <c r="S50" s="239" t="e">
        <f>#REF!</f>
        <v>#REF!</v>
      </c>
      <c r="T50" s="230" t="e">
        <f>#REF!</f>
        <v>#REF!</v>
      </c>
      <c r="U50" s="276" t="e">
        <f t="shared" si="4"/>
        <v>#REF!</v>
      </c>
      <c r="V50" s="130" t="e">
        <f>#REF!</f>
        <v>#REF!</v>
      </c>
    </row>
    <row r="51" spans="1:22" ht="18" customHeight="1" x14ac:dyDescent="0.2">
      <c r="A51" s="246" t="e">
        <f>#REF!</f>
        <v>#REF!</v>
      </c>
      <c r="B51" s="247" t="e">
        <f>#REF!</f>
        <v>#REF!</v>
      </c>
      <c r="C51" s="248" t="e">
        <f>#REF!</f>
        <v>#REF!</v>
      </c>
      <c r="D51" s="249" t="e">
        <f>#REF!</f>
        <v>#REF!</v>
      </c>
      <c r="E51" s="250" t="e">
        <f>#REF!</f>
        <v>#REF!</v>
      </c>
      <c r="F51" s="250" t="e">
        <f>#REF!</f>
        <v>#REF!</v>
      </c>
      <c r="G51" s="251" t="e">
        <f>#REF!</f>
        <v>#REF!</v>
      </c>
      <c r="H51" s="264" t="e">
        <f>#REF!</f>
        <v>#REF!</v>
      </c>
      <c r="I51" s="265" t="e">
        <f>#REF!</f>
        <v>#REF!</v>
      </c>
      <c r="J51" s="275"/>
      <c r="K51" s="266"/>
      <c r="L51" s="262" t="e">
        <f>#REF!</f>
        <v>#REF!</v>
      </c>
      <c r="M51" s="247" t="e">
        <f>#REF!</f>
        <v>#REF!</v>
      </c>
      <c r="N51" s="248" t="e">
        <f>#REF!</f>
        <v>#REF!</v>
      </c>
      <c r="O51" s="249" t="e">
        <f>#REF!</f>
        <v>#REF!</v>
      </c>
      <c r="P51" s="250" t="e">
        <f>#REF!</f>
        <v>#REF!</v>
      </c>
      <c r="Q51" s="250" t="e">
        <f>#REF!</f>
        <v>#REF!</v>
      </c>
      <c r="R51" s="251" t="e">
        <f>#REF!</f>
        <v>#REF!</v>
      </c>
      <c r="S51" s="239" t="e">
        <f>#REF!</f>
        <v>#REF!</v>
      </c>
      <c r="T51" s="230" t="e">
        <f>#REF!</f>
        <v>#REF!</v>
      </c>
      <c r="U51" s="276" t="e">
        <f t="shared" si="4"/>
        <v>#REF!</v>
      </c>
      <c r="V51" s="130" t="e">
        <f>#REF!</f>
        <v>#REF!</v>
      </c>
    </row>
    <row r="52" spans="1:22" ht="18" customHeight="1" x14ac:dyDescent="0.2">
      <c r="A52" s="246" t="e">
        <f>#REF!</f>
        <v>#REF!</v>
      </c>
      <c r="B52" s="247" t="e">
        <f>#REF!</f>
        <v>#REF!</v>
      </c>
      <c r="C52" s="248" t="e">
        <f>#REF!</f>
        <v>#REF!</v>
      </c>
      <c r="D52" s="249" t="e">
        <f>#REF!</f>
        <v>#REF!</v>
      </c>
      <c r="E52" s="250" t="e">
        <f>#REF!</f>
        <v>#REF!</v>
      </c>
      <c r="F52" s="250" t="e">
        <f>#REF!</f>
        <v>#REF!</v>
      </c>
      <c r="G52" s="251" t="e">
        <f>#REF!</f>
        <v>#REF!</v>
      </c>
      <c r="H52" s="264" t="e">
        <f>#REF!</f>
        <v>#REF!</v>
      </c>
      <c r="I52" s="265" t="e">
        <f>#REF!</f>
        <v>#REF!</v>
      </c>
      <c r="J52" s="275"/>
      <c r="K52" s="266"/>
      <c r="L52" s="262" t="e">
        <f>#REF!</f>
        <v>#REF!</v>
      </c>
      <c r="M52" s="247" t="e">
        <f>#REF!</f>
        <v>#REF!</v>
      </c>
      <c r="N52" s="248" t="e">
        <f>#REF!</f>
        <v>#REF!</v>
      </c>
      <c r="O52" s="249" t="e">
        <f>#REF!</f>
        <v>#REF!</v>
      </c>
      <c r="P52" s="250" t="e">
        <f>#REF!</f>
        <v>#REF!</v>
      </c>
      <c r="Q52" s="250" t="e">
        <f>#REF!</f>
        <v>#REF!</v>
      </c>
      <c r="R52" s="251" t="e">
        <f>#REF!</f>
        <v>#REF!</v>
      </c>
      <c r="S52" s="239" t="e">
        <f>#REF!</f>
        <v>#REF!</v>
      </c>
      <c r="T52" s="230" t="e">
        <f>#REF!</f>
        <v>#REF!</v>
      </c>
      <c r="U52" s="276" t="e">
        <f t="shared" si="4"/>
        <v>#REF!</v>
      </c>
      <c r="V52" s="130" t="e">
        <f>#REF!</f>
        <v>#REF!</v>
      </c>
    </row>
    <row r="53" spans="1:22" ht="18" customHeight="1" x14ac:dyDescent="0.2">
      <c r="A53" s="246" t="e">
        <f>#REF!</f>
        <v>#REF!</v>
      </c>
      <c r="B53" s="247" t="e">
        <f>#REF!</f>
        <v>#REF!</v>
      </c>
      <c r="C53" s="248" t="e">
        <f>#REF!</f>
        <v>#REF!</v>
      </c>
      <c r="D53" s="249" t="e">
        <f>#REF!</f>
        <v>#REF!</v>
      </c>
      <c r="E53" s="250" t="e">
        <f>#REF!</f>
        <v>#REF!</v>
      </c>
      <c r="F53" s="250" t="e">
        <f>#REF!</f>
        <v>#REF!</v>
      </c>
      <c r="G53" s="251" t="e">
        <f>#REF!</f>
        <v>#REF!</v>
      </c>
      <c r="H53" s="264" t="e">
        <f>#REF!</f>
        <v>#REF!</v>
      </c>
      <c r="I53" s="265" t="e">
        <f>#REF!</f>
        <v>#REF!</v>
      </c>
      <c r="J53" s="275"/>
      <c r="K53" s="266"/>
      <c r="L53" s="262" t="e">
        <f>#REF!</f>
        <v>#REF!</v>
      </c>
      <c r="M53" s="247" t="e">
        <f>#REF!</f>
        <v>#REF!</v>
      </c>
      <c r="N53" s="248" t="e">
        <f>#REF!</f>
        <v>#REF!</v>
      </c>
      <c r="O53" s="249" t="e">
        <f>#REF!</f>
        <v>#REF!</v>
      </c>
      <c r="P53" s="250" t="e">
        <f>#REF!</f>
        <v>#REF!</v>
      </c>
      <c r="Q53" s="250" t="e">
        <f>#REF!</f>
        <v>#REF!</v>
      </c>
      <c r="R53" s="251" t="e">
        <f>#REF!</f>
        <v>#REF!</v>
      </c>
      <c r="S53" s="239" t="e">
        <f>#REF!</f>
        <v>#REF!</v>
      </c>
      <c r="T53" s="230" t="e">
        <f>#REF!</f>
        <v>#REF!</v>
      </c>
      <c r="U53" s="276" t="e">
        <f t="shared" si="4"/>
        <v>#REF!</v>
      </c>
      <c r="V53" s="130" t="e">
        <f>#REF!</f>
        <v>#REF!</v>
      </c>
    </row>
    <row r="54" spans="1:22" ht="18" customHeight="1" thickBot="1" x14ac:dyDescent="0.25">
      <c r="A54" s="246" t="e">
        <f>#REF!</f>
        <v>#REF!</v>
      </c>
      <c r="B54" s="247" t="e">
        <f>#REF!</f>
        <v>#REF!</v>
      </c>
      <c r="C54" s="248" t="e">
        <f>#REF!</f>
        <v>#REF!</v>
      </c>
      <c r="D54" s="249" t="e">
        <f>#REF!</f>
        <v>#REF!</v>
      </c>
      <c r="E54" s="250" t="e">
        <f>#REF!</f>
        <v>#REF!</v>
      </c>
      <c r="F54" s="250" t="e">
        <f>#REF!</f>
        <v>#REF!</v>
      </c>
      <c r="G54" s="251" t="e">
        <f>#REF!</f>
        <v>#REF!</v>
      </c>
      <c r="H54" s="264" t="e">
        <f>#REF!</f>
        <v>#REF!</v>
      </c>
      <c r="I54" s="265" t="e">
        <f>#REF!</f>
        <v>#REF!</v>
      </c>
      <c r="J54" s="281" t="e">
        <f t="shared" ref="J54:J78" si="5">SUM(D54+$V$1)</f>
        <v>#REF!</v>
      </c>
      <c r="K54" s="266"/>
      <c r="L54" s="263" t="e">
        <f>#REF!</f>
        <v>#REF!</v>
      </c>
      <c r="M54" s="253" t="e">
        <f>#REF!</f>
        <v>#REF!</v>
      </c>
      <c r="N54" s="254" t="e">
        <f>#REF!</f>
        <v>#REF!</v>
      </c>
      <c r="O54" s="255" t="e">
        <f>#REF!</f>
        <v>#REF!</v>
      </c>
      <c r="P54" s="256" t="e">
        <f>#REF!</f>
        <v>#REF!</v>
      </c>
      <c r="Q54" s="256" t="e">
        <f>#REF!</f>
        <v>#REF!</v>
      </c>
      <c r="R54" s="257" t="e">
        <f>#REF!</f>
        <v>#REF!</v>
      </c>
      <c r="S54" s="231"/>
      <c r="U54" s="276" t="e">
        <f t="shared" si="4"/>
        <v>#REF!</v>
      </c>
      <c r="V54" s="130" t="e">
        <f>#REF!</f>
        <v>#REF!</v>
      </c>
    </row>
    <row r="55" spans="1:22" ht="18" customHeight="1" thickBot="1" x14ac:dyDescent="0.25">
      <c r="A55" s="246" t="e">
        <f>#REF!</f>
        <v>#REF!</v>
      </c>
      <c r="B55" s="247" t="e">
        <f>#REF!</f>
        <v>#REF!</v>
      </c>
      <c r="C55" s="248" t="e">
        <f>#REF!</f>
        <v>#REF!</v>
      </c>
      <c r="D55" s="249" t="e">
        <f>#REF!</f>
        <v>#REF!</v>
      </c>
      <c r="E55" s="250" t="e">
        <f>#REF!</f>
        <v>#REF!</v>
      </c>
      <c r="F55" s="250" t="e">
        <f>#REF!</f>
        <v>#REF!</v>
      </c>
      <c r="G55" s="251" t="e">
        <f>#REF!</f>
        <v>#REF!</v>
      </c>
      <c r="H55" s="264" t="e">
        <f>#REF!</f>
        <v>#REF!</v>
      </c>
      <c r="I55" s="265" t="e">
        <f>#REF!</f>
        <v>#REF!</v>
      </c>
      <c r="J55" s="281" t="e">
        <f t="shared" si="5"/>
        <v>#REF!</v>
      </c>
      <c r="K55" s="266"/>
      <c r="L55" s="266"/>
      <c r="M55" s="267"/>
      <c r="N55" s="268"/>
      <c r="O55" s="266"/>
      <c r="P55" s="266"/>
      <c r="Q55" s="266"/>
      <c r="R55" s="266"/>
      <c r="S55" s="231"/>
      <c r="U55" s="271"/>
      <c r="V55" s="130" t="e">
        <f>#REF!</f>
        <v>#REF!</v>
      </c>
    </row>
    <row r="56" spans="1:22" ht="18" customHeight="1" x14ac:dyDescent="0.2">
      <c r="A56" s="246" t="e">
        <f>#REF!</f>
        <v>#REF!</v>
      </c>
      <c r="B56" s="247" t="e">
        <f>#REF!</f>
        <v>#REF!</v>
      </c>
      <c r="C56" s="248" t="e">
        <f>#REF!</f>
        <v>#REF!</v>
      </c>
      <c r="D56" s="249" t="e">
        <f>#REF!</f>
        <v>#REF!</v>
      </c>
      <c r="E56" s="250" t="e">
        <f>#REF!</f>
        <v>#REF!</v>
      </c>
      <c r="F56" s="250" t="e">
        <f>#REF!</f>
        <v>#REF!</v>
      </c>
      <c r="G56" s="251" t="e">
        <f>#REF!</f>
        <v>#REF!</v>
      </c>
      <c r="H56" s="264" t="e">
        <f>#REF!</f>
        <v>#REF!</v>
      </c>
      <c r="I56" s="265" t="e">
        <f>#REF!</f>
        <v>#REF!</v>
      </c>
      <c r="J56" s="281" t="e">
        <f t="shared" si="5"/>
        <v>#REF!</v>
      </c>
      <c r="K56" s="266"/>
      <c r="L56" s="754" t="s">
        <v>1789</v>
      </c>
      <c r="M56" s="755"/>
      <c r="N56" s="755"/>
      <c r="O56" s="755"/>
      <c r="P56" s="755"/>
      <c r="Q56" s="755"/>
      <c r="R56" s="755"/>
      <c r="S56" s="755"/>
      <c r="T56" s="755"/>
      <c r="U56" s="756"/>
      <c r="V56" s="130" t="e">
        <f>#REF!</f>
        <v>#REF!</v>
      </c>
    </row>
    <row r="57" spans="1:22" ht="18" customHeight="1" x14ac:dyDescent="0.2">
      <c r="A57" s="246" t="e">
        <f>#REF!</f>
        <v>#REF!</v>
      </c>
      <c r="B57" s="247" t="e">
        <f>#REF!</f>
        <v>#REF!</v>
      </c>
      <c r="C57" s="248" t="e">
        <f>#REF!</f>
        <v>#REF!</v>
      </c>
      <c r="D57" s="249" t="e">
        <f>#REF!</f>
        <v>#REF!</v>
      </c>
      <c r="E57" s="250" t="e">
        <f>#REF!</f>
        <v>#REF!</v>
      </c>
      <c r="F57" s="250" t="e">
        <f>#REF!</f>
        <v>#REF!</v>
      </c>
      <c r="G57" s="251" t="e">
        <f>#REF!</f>
        <v>#REF!</v>
      </c>
      <c r="H57" s="264" t="e">
        <f>#REF!</f>
        <v>#REF!</v>
      </c>
      <c r="I57" s="265" t="e">
        <f>#REF!</f>
        <v>#REF!</v>
      </c>
      <c r="J57" s="281" t="e">
        <f t="shared" si="5"/>
        <v>#REF!</v>
      </c>
      <c r="K57" s="266"/>
      <c r="L57" s="757" t="s">
        <v>1788</v>
      </c>
      <c r="M57" s="758"/>
      <c r="N57" s="758"/>
      <c r="O57" s="758"/>
      <c r="P57" s="758"/>
      <c r="Q57" s="758"/>
      <c r="R57" s="758"/>
      <c r="S57" s="758"/>
      <c r="T57" s="758"/>
      <c r="U57" s="759"/>
      <c r="V57" s="130" t="e">
        <f>#REF!</f>
        <v>#REF!</v>
      </c>
    </row>
    <row r="58" spans="1:22" ht="18" customHeight="1" x14ac:dyDescent="0.2">
      <c r="A58" s="246" t="e">
        <f>#REF!</f>
        <v>#REF!</v>
      </c>
      <c r="B58" s="247" t="e">
        <f>#REF!</f>
        <v>#REF!</v>
      </c>
      <c r="C58" s="248" t="e">
        <f>#REF!</f>
        <v>#REF!</v>
      </c>
      <c r="D58" s="249" t="e">
        <f>#REF!</f>
        <v>#REF!</v>
      </c>
      <c r="E58" s="250" t="e">
        <f>#REF!</f>
        <v>#REF!</v>
      </c>
      <c r="F58" s="250" t="e">
        <f>#REF!</f>
        <v>#REF!</v>
      </c>
      <c r="G58" s="251" t="e">
        <f>#REF!</f>
        <v>#REF!</v>
      </c>
      <c r="H58" s="264" t="e">
        <f>#REF!</f>
        <v>#REF!</v>
      </c>
      <c r="I58" s="265" t="e">
        <f>#REF!</f>
        <v>#REF!</v>
      </c>
      <c r="J58" s="281" t="e">
        <f t="shared" si="5"/>
        <v>#REF!</v>
      </c>
      <c r="K58" s="266"/>
      <c r="L58" s="757" t="s">
        <v>1796</v>
      </c>
      <c r="M58" s="758"/>
      <c r="N58" s="758"/>
      <c r="O58" s="758"/>
      <c r="P58" s="758"/>
      <c r="Q58" s="758"/>
      <c r="R58" s="758"/>
      <c r="S58" s="758"/>
      <c r="T58" s="758"/>
      <c r="U58" s="759"/>
      <c r="V58" s="130" t="e">
        <f>#REF!</f>
        <v>#REF!</v>
      </c>
    </row>
    <row r="59" spans="1:22" ht="18" customHeight="1" x14ac:dyDescent="0.2">
      <c r="A59" s="246" t="e">
        <f>#REF!</f>
        <v>#REF!</v>
      </c>
      <c r="B59" s="247" t="e">
        <f>#REF!</f>
        <v>#REF!</v>
      </c>
      <c r="C59" s="248" t="e">
        <f>#REF!</f>
        <v>#REF!</v>
      </c>
      <c r="D59" s="249" t="e">
        <f>#REF!</f>
        <v>#REF!</v>
      </c>
      <c r="E59" s="250" t="e">
        <f>#REF!</f>
        <v>#REF!</v>
      </c>
      <c r="F59" s="250" t="e">
        <f>#REF!</f>
        <v>#REF!</v>
      </c>
      <c r="G59" s="251" t="e">
        <f>#REF!</f>
        <v>#REF!</v>
      </c>
      <c r="H59" s="264" t="e">
        <f>#REF!</f>
        <v>#REF!</v>
      </c>
      <c r="I59" s="265" t="e">
        <f>#REF!</f>
        <v>#REF!</v>
      </c>
      <c r="J59" s="281" t="e">
        <f t="shared" si="5"/>
        <v>#REF!</v>
      </c>
      <c r="K59" s="266"/>
      <c r="L59" s="757" t="s">
        <v>1797</v>
      </c>
      <c r="M59" s="758"/>
      <c r="N59" s="758"/>
      <c r="O59" s="758"/>
      <c r="P59" s="758"/>
      <c r="Q59" s="758"/>
      <c r="R59" s="758"/>
      <c r="S59" s="758"/>
      <c r="T59" s="758"/>
      <c r="U59" s="759"/>
      <c r="V59" s="130" t="e">
        <f>#REF!</f>
        <v>#REF!</v>
      </c>
    </row>
    <row r="60" spans="1:22" ht="18" customHeight="1" thickBot="1" x14ac:dyDescent="0.25">
      <c r="A60" s="246" t="e">
        <f>#REF!</f>
        <v>#REF!</v>
      </c>
      <c r="B60" s="247" t="e">
        <f>#REF!</f>
        <v>#REF!</v>
      </c>
      <c r="C60" s="248" t="e">
        <f>#REF!</f>
        <v>#REF!</v>
      </c>
      <c r="D60" s="249" t="e">
        <f>#REF!</f>
        <v>#REF!</v>
      </c>
      <c r="E60" s="250" t="e">
        <f>#REF!</f>
        <v>#REF!</v>
      </c>
      <c r="F60" s="250" t="e">
        <f>#REF!</f>
        <v>#REF!</v>
      </c>
      <c r="G60" s="251" t="e">
        <f>#REF!</f>
        <v>#REF!</v>
      </c>
      <c r="H60" s="264" t="e">
        <f>#REF!</f>
        <v>#REF!</v>
      </c>
      <c r="I60" s="265" t="e">
        <f>#REF!</f>
        <v>#REF!</v>
      </c>
      <c r="J60" s="281" t="e">
        <f t="shared" si="5"/>
        <v>#REF!</v>
      </c>
      <c r="K60" s="266"/>
      <c r="L60" s="760" t="s">
        <v>1798</v>
      </c>
      <c r="M60" s="761"/>
      <c r="N60" s="761"/>
      <c r="O60" s="761"/>
      <c r="P60" s="761"/>
      <c r="Q60" s="761"/>
      <c r="R60" s="761"/>
      <c r="S60" s="761"/>
      <c r="T60" s="761"/>
      <c r="U60" s="762"/>
      <c r="V60" s="130" t="e">
        <f>#REF!</f>
        <v>#REF!</v>
      </c>
    </row>
    <row r="61" spans="1:22" ht="18" customHeight="1" x14ac:dyDescent="0.2">
      <c r="A61" s="246" t="e">
        <f>#REF!</f>
        <v>#REF!</v>
      </c>
      <c r="B61" s="247" t="e">
        <f>#REF!</f>
        <v>#REF!</v>
      </c>
      <c r="C61" s="248" t="e">
        <f>#REF!</f>
        <v>#REF!</v>
      </c>
      <c r="D61" s="249" t="e">
        <f>#REF!</f>
        <v>#REF!</v>
      </c>
      <c r="E61" s="250" t="e">
        <f>#REF!</f>
        <v>#REF!</v>
      </c>
      <c r="F61" s="250" t="e">
        <f>#REF!</f>
        <v>#REF!</v>
      </c>
      <c r="G61" s="251" t="e">
        <f>#REF!</f>
        <v>#REF!</v>
      </c>
      <c r="H61" s="264" t="e">
        <f>#REF!</f>
        <v>#REF!</v>
      </c>
      <c r="I61" s="265" t="e">
        <f>#REF!</f>
        <v>#REF!</v>
      </c>
      <c r="J61" s="281" t="e">
        <f t="shared" si="5"/>
        <v>#REF!</v>
      </c>
      <c r="K61" s="266"/>
      <c r="L61" s="266"/>
      <c r="M61" s="267"/>
      <c r="N61" s="268"/>
      <c r="O61" s="266"/>
      <c r="P61" s="266"/>
      <c r="Q61" s="266"/>
      <c r="R61" s="266"/>
      <c r="S61" s="231"/>
      <c r="U61" s="271"/>
      <c r="V61" s="130" t="e">
        <f>#REF!</f>
        <v>#REF!</v>
      </c>
    </row>
    <row r="62" spans="1:22" ht="18" customHeight="1" x14ac:dyDescent="0.2">
      <c r="A62" s="246" t="e">
        <f>#REF!</f>
        <v>#REF!</v>
      </c>
      <c r="B62" s="247" t="e">
        <f>#REF!</f>
        <v>#REF!</v>
      </c>
      <c r="C62" s="248" t="e">
        <f>#REF!</f>
        <v>#REF!</v>
      </c>
      <c r="D62" s="249" t="e">
        <f>#REF!</f>
        <v>#REF!</v>
      </c>
      <c r="E62" s="250" t="e">
        <f>#REF!</f>
        <v>#REF!</v>
      </c>
      <c r="F62" s="250" t="e">
        <f>#REF!</f>
        <v>#REF!</v>
      </c>
      <c r="G62" s="251" t="e">
        <f>#REF!</f>
        <v>#REF!</v>
      </c>
      <c r="H62" s="264" t="e">
        <f>#REF!</f>
        <v>#REF!</v>
      </c>
      <c r="I62" s="265" t="e">
        <f>#REF!</f>
        <v>#REF!</v>
      </c>
      <c r="J62" s="281" t="e">
        <f t="shared" si="5"/>
        <v>#REF!</v>
      </c>
      <c r="K62" s="266"/>
      <c r="L62" s="266"/>
      <c r="M62" s="267"/>
      <c r="N62" s="751" t="s">
        <v>1791</v>
      </c>
      <c r="O62" s="751"/>
      <c r="P62" s="751"/>
      <c r="Q62" s="751"/>
      <c r="R62" s="751"/>
      <c r="S62" s="751"/>
      <c r="T62" s="751"/>
      <c r="U62" s="751"/>
      <c r="V62" s="130" t="e">
        <f>#REF!</f>
        <v>#REF!</v>
      </c>
    </row>
    <row r="63" spans="1:22" ht="18" customHeight="1" x14ac:dyDescent="0.2">
      <c r="A63" s="246" t="e">
        <f>#REF!</f>
        <v>#REF!</v>
      </c>
      <c r="B63" s="247" t="e">
        <f>#REF!</f>
        <v>#REF!</v>
      </c>
      <c r="C63" s="248" t="e">
        <f>#REF!</f>
        <v>#REF!</v>
      </c>
      <c r="D63" s="249" t="e">
        <f>#REF!</f>
        <v>#REF!</v>
      </c>
      <c r="E63" s="250" t="e">
        <f>#REF!</f>
        <v>#REF!</v>
      </c>
      <c r="F63" s="250" t="e">
        <f>#REF!</f>
        <v>#REF!</v>
      </c>
      <c r="G63" s="251" t="e">
        <f>#REF!</f>
        <v>#REF!</v>
      </c>
      <c r="H63" s="264" t="e">
        <f>#REF!</f>
        <v>#REF!</v>
      </c>
      <c r="I63" s="265" t="e">
        <f>#REF!</f>
        <v>#REF!</v>
      </c>
      <c r="J63" s="281" t="e">
        <f t="shared" si="5"/>
        <v>#REF!</v>
      </c>
      <c r="K63" s="266"/>
      <c r="L63" s="266"/>
      <c r="M63" s="267"/>
      <c r="N63" s="751"/>
      <c r="O63" s="751"/>
      <c r="P63" s="751"/>
      <c r="Q63" s="751"/>
      <c r="R63" s="751"/>
      <c r="S63" s="751"/>
      <c r="T63" s="751"/>
      <c r="U63" s="751"/>
      <c r="V63" s="130" t="e">
        <f>#REF!</f>
        <v>#REF!</v>
      </c>
    </row>
    <row r="64" spans="1:22" ht="18" customHeight="1" x14ac:dyDescent="0.2">
      <c r="A64" s="246" t="e">
        <f>#REF!</f>
        <v>#REF!</v>
      </c>
      <c r="B64" s="247" t="e">
        <f>#REF!</f>
        <v>#REF!</v>
      </c>
      <c r="C64" s="248" t="e">
        <f>#REF!</f>
        <v>#REF!</v>
      </c>
      <c r="D64" s="249" t="e">
        <f>#REF!</f>
        <v>#REF!</v>
      </c>
      <c r="E64" s="250" t="e">
        <f>#REF!</f>
        <v>#REF!</v>
      </c>
      <c r="F64" s="250" t="e">
        <f>#REF!</f>
        <v>#REF!</v>
      </c>
      <c r="G64" s="251" t="e">
        <f>#REF!</f>
        <v>#REF!</v>
      </c>
      <c r="H64" s="264" t="e">
        <f>#REF!</f>
        <v>#REF!</v>
      </c>
      <c r="I64" s="265" t="e">
        <f>#REF!</f>
        <v>#REF!</v>
      </c>
      <c r="J64" s="281" t="e">
        <f t="shared" si="5"/>
        <v>#REF!</v>
      </c>
      <c r="K64" s="266"/>
      <c r="L64" s="266"/>
      <c r="M64" s="267"/>
      <c r="N64" s="751"/>
      <c r="O64" s="751"/>
      <c r="P64" s="751"/>
      <c r="Q64" s="751"/>
      <c r="R64" s="751"/>
      <c r="S64" s="751"/>
      <c r="T64" s="751"/>
      <c r="U64" s="751"/>
      <c r="V64" s="130" t="e">
        <f>#REF!</f>
        <v>#REF!</v>
      </c>
    </row>
    <row r="65" spans="1:22" ht="18" customHeight="1" x14ac:dyDescent="0.2">
      <c r="A65" s="246" t="e">
        <f>#REF!</f>
        <v>#REF!</v>
      </c>
      <c r="B65" s="247" t="e">
        <f>#REF!</f>
        <v>#REF!</v>
      </c>
      <c r="C65" s="248" t="e">
        <f>#REF!</f>
        <v>#REF!</v>
      </c>
      <c r="D65" s="249" t="e">
        <f>#REF!</f>
        <v>#REF!</v>
      </c>
      <c r="E65" s="250" t="e">
        <f>#REF!</f>
        <v>#REF!</v>
      </c>
      <c r="F65" s="250" t="e">
        <f>#REF!</f>
        <v>#REF!</v>
      </c>
      <c r="G65" s="251" t="e">
        <f>#REF!</f>
        <v>#REF!</v>
      </c>
      <c r="H65" s="264" t="e">
        <f>#REF!</f>
        <v>#REF!</v>
      </c>
      <c r="I65" s="265" t="e">
        <f>#REF!</f>
        <v>#REF!</v>
      </c>
      <c r="J65" s="281" t="e">
        <f t="shared" si="5"/>
        <v>#REF!</v>
      </c>
      <c r="K65" s="266"/>
      <c r="L65" s="266"/>
      <c r="M65" s="267"/>
      <c r="N65" s="751"/>
      <c r="O65" s="751"/>
      <c r="P65" s="751"/>
      <c r="Q65" s="751"/>
      <c r="R65" s="751"/>
      <c r="S65" s="751"/>
      <c r="T65" s="751"/>
      <c r="U65" s="751"/>
      <c r="V65" s="130" t="e">
        <f>#REF!</f>
        <v>#REF!</v>
      </c>
    </row>
    <row r="66" spans="1:22" ht="18" customHeight="1" thickBot="1" x14ac:dyDescent="0.25">
      <c r="A66" s="246" t="e">
        <f>#REF!</f>
        <v>#REF!</v>
      </c>
      <c r="B66" s="247" t="e">
        <f>#REF!</f>
        <v>#REF!</v>
      </c>
      <c r="C66" s="248" t="e">
        <f>#REF!</f>
        <v>#REF!</v>
      </c>
      <c r="D66" s="249" t="e">
        <f>#REF!</f>
        <v>#REF!</v>
      </c>
      <c r="E66" s="250" t="e">
        <f>#REF!</f>
        <v>#REF!</v>
      </c>
      <c r="F66" s="250" t="e">
        <f>#REF!</f>
        <v>#REF!</v>
      </c>
      <c r="G66" s="251" t="e">
        <f>#REF!</f>
        <v>#REF!</v>
      </c>
      <c r="H66" s="264" t="e">
        <f>#REF!</f>
        <v>#REF!</v>
      </c>
      <c r="I66" s="265" t="e">
        <f>#REF!</f>
        <v>#REF!</v>
      </c>
      <c r="J66" s="281" t="e">
        <f t="shared" si="5"/>
        <v>#REF!</v>
      </c>
      <c r="K66" s="266"/>
      <c r="L66" s="266"/>
      <c r="M66" s="267"/>
      <c r="N66" s="751"/>
      <c r="O66" s="751"/>
      <c r="P66" s="751"/>
      <c r="Q66" s="751"/>
      <c r="R66" s="751"/>
      <c r="S66" s="751"/>
      <c r="T66" s="751"/>
      <c r="U66" s="751"/>
      <c r="V66" s="130" t="e">
        <f>#REF!</f>
        <v>#REF!</v>
      </c>
    </row>
    <row r="67" spans="1:22" ht="18" customHeight="1" thickBot="1" x14ac:dyDescent="0.25">
      <c r="A67" s="246" t="e">
        <f>#REF!</f>
        <v>#REF!</v>
      </c>
      <c r="B67" s="247" t="e">
        <f>#REF!</f>
        <v>#REF!</v>
      </c>
      <c r="C67" s="248" t="e">
        <f>#REF!</f>
        <v>#REF!</v>
      </c>
      <c r="D67" s="249" t="e">
        <f>#REF!</f>
        <v>#REF!</v>
      </c>
      <c r="E67" s="250" t="e">
        <f>#REF!</f>
        <v>#REF!</v>
      </c>
      <c r="F67" s="250" t="e">
        <f>#REF!</f>
        <v>#REF!</v>
      </c>
      <c r="G67" s="251" t="e">
        <f>#REF!</f>
        <v>#REF!</v>
      </c>
      <c r="H67" s="264" t="e">
        <f>#REF!</f>
        <v>#REF!</v>
      </c>
      <c r="I67" s="265" t="e">
        <f>#REF!</f>
        <v>#REF!</v>
      </c>
      <c r="J67" s="279" t="e">
        <f>SUM(D67+$V$1)</f>
        <v>#REF!</v>
      </c>
      <c r="K67" s="266"/>
      <c r="L67" s="266"/>
      <c r="M67" s="267"/>
      <c r="N67" s="751"/>
      <c r="O67" s="751"/>
      <c r="P67" s="751"/>
      <c r="Q67" s="751"/>
      <c r="R67" s="751"/>
      <c r="S67" s="751"/>
      <c r="T67" s="751"/>
      <c r="U67" s="751"/>
      <c r="V67" s="130" t="e">
        <f>#REF!</f>
        <v>#REF!</v>
      </c>
    </row>
    <row r="68" spans="1:22" ht="18" customHeight="1" x14ac:dyDescent="0.2">
      <c r="A68" s="246" t="e">
        <f>#REF!</f>
        <v>#REF!</v>
      </c>
      <c r="B68" s="247" t="e">
        <f>#REF!</f>
        <v>#REF!</v>
      </c>
      <c r="C68" s="248" t="e">
        <f>#REF!</f>
        <v>#REF!</v>
      </c>
      <c r="D68" s="249" t="e">
        <f>#REF!</f>
        <v>#REF!</v>
      </c>
      <c r="E68" s="250" t="e">
        <f>#REF!</f>
        <v>#REF!</v>
      </c>
      <c r="F68" s="250" t="e">
        <f>#REF!</f>
        <v>#REF!</v>
      </c>
      <c r="G68" s="251" t="e">
        <f>#REF!</f>
        <v>#REF!</v>
      </c>
      <c r="H68" s="264" t="e">
        <f>#REF!</f>
        <v>#REF!</v>
      </c>
      <c r="I68" s="265" t="e">
        <f>#REF!</f>
        <v>#REF!</v>
      </c>
      <c r="J68" s="281" t="e">
        <f t="shared" si="5"/>
        <v>#REF!</v>
      </c>
      <c r="K68" s="266"/>
      <c r="L68" s="266"/>
      <c r="M68" s="267"/>
      <c r="N68" s="268"/>
      <c r="O68" s="266"/>
      <c r="P68" s="266"/>
      <c r="Q68" s="266"/>
      <c r="R68" s="266"/>
      <c r="S68" s="231"/>
      <c r="U68" s="271"/>
      <c r="V68" s="130" t="e">
        <f>#REF!</f>
        <v>#REF!</v>
      </c>
    </row>
    <row r="69" spans="1:22" ht="18" customHeight="1" x14ac:dyDescent="0.2">
      <c r="A69" s="246" t="e">
        <f>#REF!</f>
        <v>#REF!</v>
      </c>
      <c r="B69" s="247" t="e">
        <f>#REF!</f>
        <v>#REF!</v>
      </c>
      <c r="C69" s="248" t="e">
        <f>#REF!</f>
        <v>#REF!</v>
      </c>
      <c r="D69" s="249" t="e">
        <f>#REF!</f>
        <v>#REF!</v>
      </c>
      <c r="E69" s="250" t="e">
        <f>#REF!</f>
        <v>#REF!</v>
      </c>
      <c r="F69" s="250" t="e">
        <f>#REF!</f>
        <v>#REF!</v>
      </c>
      <c r="G69" s="251" t="e">
        <f>#REF!</f>
        <v>#REF!</v>
      </c>
      <c r="H69" s="264" t="e">
        <f>#REF!</f>
        <v>#REF!</v>
      </c>
      <c r="I69" s="265" t="e">
        <f>#REF!</f>
        <v>#REF!</v>
      </c>
      <c r="J69" s="281" t="e">
        <f t="shared" si="5"/>
        <v>#REF!</v>
      </c>
      <c r="K69" s="266"/>
      <c r="L69" s="269" t="s">
        <v>1794</v>
      </c>
      <c r="M69" s="267"/>
      <c r="N69" s="268"/>
      <c r="O69" s="266"/>
      <c r="P69" s="266"/>
      <c r="Q69" s="266"/>
      <c r="R69" s="266"/>
      <c r="S69" s="231"/>
      <c r="U69" s="271"/>
      <c r="V69" s="130" t="e">
        <f>#REF!</f>
        <v>#REF!</v>
      </c>
    </row>
    <row r="70" spans="1:22" ht="18" customHeight="1" x14ac:dyDescent="0.2">
      <c r="A70" s="246" t="e">
        <f>#REF!</f>
        <v>#REF!</v>
      </c>
      <c r="B70" s="247" t="e">
        <f>#REF!</f>
        <v>#REF!</v>
      </c>
      <c r="C70" s="248" t="e">
        <f>#REF!</f>
        <v>#REF!</v>
      </c>
      <c r="D70" s="249" t="e">
        <f>#REF!</f>
        <v>#REF!</v>
      </c>
      <c r="E70" s="250" t="e">
        <f>#REF!</f>
        <v>#REF!</v>
      </c>
      <c r="F70" s="250" t="e">
        <f>#REF!</f>
        <v>#REF!</v>
      </c>
      <c r="G70" s="251" t="e">
        <f>#REF!</f>
        <v>#REF!</v>
      </c>
      <c r="H70" s="264" t="e">
        <f>#REF!</f>
        <v>#REF!</v>
      </c>
      <c r="I70" s="265" t="e">
        <f>#REF!</f>
        <v>#REF!</v>
      </c>
      <c r="J70" s="281" t="e">
        <f t="shared" si="5"/>
        <v>#REF!</v>
      </c>
      <c r="K70" s="266"/>
      <c r="L70" s="269" t="s">
        <v>1795</v>
      </c>
      <c r="M70" s="267"/>
      <c r="N70" s="268"/>
      <c r="O70" s="266"/>
      <c r="P70" s="266"/>
      <c r="Q70" s="266"/>
      <c r="R70" s="266"/>
      <c r="U70" s="271"/>
      <c r="V70" s="130" t="e">
        <f>#REF!</f>
        <v>#REF!</v>
      </c>
    </row>
    <row r="71" spans="1:22" ht="18" customHeight="1" x14ac:dyDescent="0.2">
      <c r="A71" s="246" t="e">
        <f>#REF!</f>
        <v>#REF!</v>
      </c>
      <c r="B71" s="247" t="e">
        <f>#REF!</f>
        <v>#REF!</v>
      </c>
      <c r="C71" s="248" t="e">
        <f>#REF!</f>
        <v>#REF!</v>
      </c>
      <c r="D71" s="249" t="e">
        <f>#REF!</f>
        <v>#REF!</v>
      </c>
      <c r="E71" s="250" t="e">
        <f>#REF!</f>
        <v>#REF!</v>
      </c>
      <c r="F71" s="250" t="e">
        <f>#REF!</f>
        <v>#REF!</v>
      </c>
      <c r="G71" s="251" t="e">
        <f>#REF!</f>
        <v>#REF!</v>
      </c>
      <c r="H71" s="264" t="e">
        <f>#REF!</f>
        <v>#REF!</v>
      </c>
      <c r="I71" s="265" t="e">
        <f>#REF!</f>
        <v>#REF!</v>
      </c>
      <c r="J71" s="281" t="e">
        <f t="shared" si="5"/>
        <v>#REF!</v>
      </c>
      <c r="K71" s="266"/>
      <c r="L71" s="266"/>
      <c r="M71" s="267"/>
      <c r="N71" s="268"/>
      <c r="O71" s="266"/>
      <c r="P71" s="266"/>
      <c r="Q71" s="266"/>
      <c r="R71" s="266"/>
      <c r="U71" s="271"/>
      <c r="V71" s="130" t="e">
        <f>#REF!</f>
        <v>#REF!</v>
      </c>
    </row>
    <row r="72" spans="1:22" ht="18" customHeight="1" x14ac:dyDescent="0.2">
      <c r="A72" s="246" t="e">
        <f>#REF!</f>
        <v>#REF!</v>
      </c>
      <c r="B72" s="247" t="e">
        <f>#REF!</f>
        <v>#REF!</v>
      </c>
      <c r="C72" s="248" t="e">
        <f>#REF!</f>
        <v>#REF!</v>
      </c>
      <c r="D72" s="249" t="e">
        <f>#REF!</f>
        <v>#REF!</v>
      </c>
      <c r="E72" s="250" t="e">
        <f>#REF!</f>
        <v>#REF!</v>
      </c>
      <c r="F72" s="250" t="e">
        <f>#REF!</f>
        <v>#REF!</v>
      </c>
      <c r="G72" s="251" t="e">
        <f>#REF!</f>
        <v>#REF!</v>
      </c>
      <c r="H72" s="264" t="e">
        <f>#REF!</f>
        <v>#REF!</v>
      </c>
      <c r="I72" s="265" t="e">
        <f>#REF!</f>
        <v>#REF!</v>
      </c>
      <c r="J72" s="281" t="e">
        <f t="shared" si="5"/>
        <v>#REF!</v>
      </c>
      <c r="K72" s="266"/>
      <c r="L72" s="266"/>
      <c r="M72" s="267"/>
      <c r="N72" s="268"/>
      <c r="O72" s="266"/>
      <c r="P72" s="266"/>
      <c r="Q72" s="266"/>
      <c r="R72" s="266"/>
      <c r="U72" s="271"/>
      <c r="V72" s="130" t="e">
        <f>#REF!</f>
        <v>#REF!</v>
      </c>
    </row>
    <row r="73" spans="1:22" ht="18" customHeight="1" x14ac:dyDescent="0.2">
      <c r="A73" s="246" t="e">
        <f>#REF!</f>
        <v>#REF!</v>
      </c>
      <c r="B73" s="247" t="e">
        <f>#REF!</f>
        <v>#REF!</v>
      </c>
      <c r="C73" s="248" t="e">
        <f>#REF!</f>
        <v>#REF!</v>
      </c>
      <c r="D73" s="249" t="e">
        <f>#REF!</f>
        <v>#REF!</v>
      </c>
      <c r="E73" s="250" t="e">
        <f>#REF!</f>
        <v>#REF!</v>
      </c>
      <c r="F73" s="250" t="e">
        <f>#REF!</f>
        <v>#REF!</v>
      </c>
      <c r="G73" s="251" t="e">
        <f>#REF!</f>
        <v>#REF!</v>
      </c>
      <c r="H73" s="264" t="e">
        <f>#REF!</f>
        <v>#REF!</v>
      </c>
      <c r="I73" s="265" t="e">
        <f>#REF!</f>
        <v>#REF!</v>
      </c>
      <c r="J73" s="281" t="e">
        <f t="shared" si="5"/>
        <v>#REF!</v>
      </c>
      <c r="K73" s="266"/>
      <c r="L73" s="266"/>
      <c r="M73" s="267"/>
      <c r="N73" s="268"/>
      <c r="O73" s="266"/>
      <c r="P73" s="266"/>
      <c r="Q73" s="266"/>
      <c r="R73" s="266"/>
      <c r="U73" s="271"/>
      <c r="V73" s="130" t="e">
        <f>#REF!</f>
        <v>#REF!</v>
      </c>
    </row>
    <row r="74" spans="1:22" ht="18" customHeight="1" x14ac:dyDescent="0.2">
      <c r="A74" s="246" t="e">
        <f>#REF!</f>
        <v>#REF!</v>
      </c>
      <c r="B74" s="247" t="e">
        <f>#REF!</f>
        <v>#REF!</v>
      </c>
      <c r="C74" s="248" t="e">
        <f>#REF!</f>
        <v>#REF!</v>
      </c>
      <c r="D74" s="249" t="e">
        <f>#REF!</f>
        <v>#REF!</v>
      </c>
      <c r="E74" s="250" t="e">
        <f>#REF!</f>
        <v>#REF!</v>
      </c>
      <c r="F74" s="250" t="e">
        <f>#REF!</f>
        <v>#REF!</v>
      </c>
      <c r="G74" s="251" t="e">
        <f>#REF!</f>
        <v>#REF!</v>
      </c>
      <c r="H74" s="264" t="e">
        <f>#REF!</f>
        <v>#REF!</v>
      </c>
      <c r="I74" s="265" t="e">
        <f>#REF!</f>
        <v>#REF!</v>
      </c>
      <c r="J74" s="281" t="e">
        <f t="shared" si="5"/>
        <v>#REF!</v>
      </c>
      <c r="K74" s="266"/>
      <c r="L74" s="266"/>
      <c r="M74" s="267"/>
      <c r="N74" s="268"/>
      <c r="O74" s="266"/>
      <c r="P74" s="266"/>
      <c r="Q74" s="266"/>
      <c r="R74" s="266"/>
      <c r="U74" s="271"/>
      <c r="V74" s="130" t="e">
        <f>#REF!</f>
        <v>#REF!</v>
      </c>
    </row>
    <row r="75" spans="1:22" ht="18" customHeight="1" x14ac:dyDescent="0.2">
      <c r="A75" s="246" t="e">
        <f>#REF!</f>
        <v>#REF!</v>
      </c>
      <c r="B75" s="247" t="e">
        <f>#REF!</f>
        <v>#REF!</v>
      </c>
      <c r="C75" s="248" t="e">
        <f>#REF!</f>
        <v>#REF!</v>
      </c>
      <c r="D75" s="249" t="e">
        <f>#REF!</f>
        <v>#REF!</v>
      </c>
      <c r="E75" s="250" t="e">
        <f>#REF!</f>
        <v>#REF!</v>
      </c>
      <c r="F75" s="250" t="e">
        <f>#REF!</f>
        <v>#REF!</v>
      </c>
      <c r="G75" s="251" t="e">
        <f>#REF!</f>
        <v>#REF!</v>
      </c>
      <c r="H75" s="264" t="e">
        <f>#REF!</f>
        <v>#REF!</v>
      </c>
      <c r="I75" s="265" t="e">
        <f>#REF!</f>
        <v>#REF!</v>
      </c>
      <c r="J75" s="281" t="e">
        <f t="shared" si="5"/>
        <v>#REF!</v>
      </c>
      <c r="K75" s="266"/>
      <c r="L75" s="266"/>
      <c r="M75" s="267"/>
      <c r="N75" s="268"/>
      <c r="O75" s="266"/>
      <c r="P75" s="266"/>
      <c r="Q75" s="266"/>
      <c r="R75" s="266"/>
      <c r="U75" s="271"/>
      <c r="V75" s="130" t="e">
        <f>#REF!</f>
        <v>#REF!</v>
      </c>
    </row>
    <row r="76" spans="1:22" ht="18" customHeight="1" x14ac:dyDescent="0.2">
      <c r="A76" s="246" t="e">
        <f>#REF!</f>
        <v>#REF!</v>
      </c>
      <c r="B76" s="247" t="e">
        <f>#REF!</f>
        <v>#REF!</v>
      </c>
      <c r="C76" s="248" t="e">
        <f>#REF!</f>
        <v>#REF!</v>
      </c>
      <c r="D76" s="249" t="e">
        <f>#REF!</f>
        <v>#REF!</v>
      </c>
      <c r="E76" s="250" t="e">
        <f>#REF!</f>
        <v>#REF!</v>
      </c>
      <c r="F76" s="250" t="e">
        <f>#REF!</f>
        <v>#REF!</v>
      </c>
      <c r="G76" s="251" t="e">
        <f>#REF!</f>
        <v>#REF!</v>
      </c>
      <c r="H76" s="264" t="e">
        <f>#REF!</f>
        <v>#REF!</v>
      </c>
      <c r="I76" s="265" t="e">
        <f>#REF!</f>
        <v>#REF!</v>
      </c>
      <c r="J76" s="281" t="e">
        <f t="shared" si="5"/>
        <v>#REF!</v>
      </c>
      <c r="K76" s="266"/>
      <c r="L76" s="266"/>
      <c r="M76" s="267"/>
      <c r="N76" s="268"/>
      <c r="O76" s="266"/>
      <c r="P76" s="266"/>
      <c r="Q76" s="266"/>
      <c r="R76" s="266"/>
      <c r="U76" s="271"/>
      <c r="V76" s="130" t="e">
        <f>#REF!</f>
        <v>#REF!</v>
      </c>
    </row>
    <row r="77" spans="1:22" ht="18" customHeight="1" x14ac:dyDescent="0.2">
      <c r="A77" s="246" t="e">
        <f>#REF!</f>
        <v>#REF!</v>
      </c>
      <c r="B77" s="247" t="e">
        <f>#REF!</f>
        <v>#REF!</v>
      </c>
      <c r="C77" s="248" t="e">
        <f>#REF!</f>
        <v>#REF!</v>
      </c>
      <c r="D77" s="249" t="e">
        <f>#REF!</f>
        <v>#REF!</v>
      </c>
      <c r="E77" s="250" t="e">
        <f>#REF!</f>
        <v>#REF!</v>
      </c>
      <c r="F77" s="250" t="e">
        <f>#REF!</f>
        <v>#REF!</v>
      </c>
      <c r="G77" s="251" t="e">
        <f>#REF!</f>
        <v>#REF!</v>
      </c>
      <c r="H77" s="264" t="e">
        <f>#REF!</f>
        <v>#REF!</v>
      </c>
      <c r="I77" s="265" t="e">
        <f>#REF!</f>
        <v>#REF!</v>
      </c>
      <c r="J77" s="281" t="e">
        <f t="shared" si="5"/>
        <v>#REF!</v>
      </c>
      <c r="K77" s="266"/>
      <c r="L77" s="266"/>
      <c r="M77" s="267"/>
      <c r="N77" s="268"/>
      <c r="O77" s="266"/>
      <c r="P77" s="266"/>
      <c r="Q77" s="266"/>
      <c r="R77" s="266"/>
      <c r="U77" s="271"/>
      <c r="V77" s="130" t="e">
        <f>#REF!</f>
        <v>#REF!</v>
      </c>
    </row>
    <row r="78" spans="1:22" ht="18" customHeight="1" thickBot="1" x14ac:dyDescent="0.25">
      <c r="A78" s="252" t="e">
        <f>#REF!</f>
        <v>#REF!</v>
      </c>
      <c r="B78" s="253" t="e">
        <f>#REF!</f>
        <v>#REF!</v>
      </c>
      <c r="C78" s="254" t="e">
        <f>#REF!</f>
        <v>#REF!</v>
      </c>
      <c r="D78" s="255" t="e">
        <f>#REF!</f>
        <v>#REF!</v>
      </c>
      <c r="E78" s="256" t="e">
        <f>#REF!</f>
        <v>#REF!</v>
      </c>
      <c r="F78" s="256" t="e">
        <f>#REF!</f>
        <v>#REF!</v>
      </c>
      <c r="G78" s="257" t="e">
        <f>#REF!</f>
        <v>#REF!</v>
      </c>
      <c r="H78" s="264" t="e">
        <f>#REF!</f>
        <v>#REF!</v>
      </c>
      <c r="I78" s="265" t="e">
        <f>#REF!</f>
        <v>#REF!</v>
      </c>
      <c r="J78" s="281" t="e">
        <f t="shared" si="5"/>
        <v>#REF!</v>
      </c>
      <c r="K78" s="266"/>
      <c r="L78" s="266"/>
      <c r="M78" s="267"/>
      <c r="N78" s="268"/>
      <c r="O78" s="266"/>
      <c r="P78" s="266"/>
      <c r="Q78" s="266"/>
      <c r="R78" s="266"/>
      <c r="U78" s="271"/>
      <c r="V78" s="130" t="e">
        <f>#REF!</f>
        <v>#REF!</v>
      </c>
    </row>
  </sheetData>
  <mergeCells count="22">
    <mergeCell ref="N62:U67"/>
    <mergeCell ref="L56:U56"/>
    <mergeCell ref="L57:U57"/>
    <mergeCell ref="L58:U58"/>
    <mergeCell ref="L59:U59"/>
    <mergeCell ref="L60:U60"/>
    <mergeCell ref="A1:T1"/>
    <mergeCell ref="A2:G2"/>
    <mergeCell ref="L2:R2"/>
    <mergeCell ref="A36:R36"/>
    <mergeCell ref="A37:G37"/>
    <mergeCell ref="L37:R37"/>
    <mergeCell ref="N29:U34"/>
    <mergeCell ref="U2:U3"/>
    <mergeCell ref="J2:J3"/>
    <mergeCell ref="J37:J38"/>
    <mergeCell ref="U37:U38"/>
    <mergeCell ref="L23:U23"/>
    <mergeCell ref="L24:U24"/>
    <mergeCell ref="L25:U25"/>
    <mergeCell ref="L26:U26"/>
    <mergeCell ref="L27:U27"/>
  </mergeCells>
  <printOptions horizontalCentered="1"/>
  <pageMargins left="0.19685039370078741" right="0.19685039370078741" top="1.3915625" bottom="0.19685039370078741" header="0.19685039370078741" footer="0.19685039370078741"/>
  <pageSetup paperSize="9" scale="73" fitToHeight="0" orientation="portrait" r:id="rId1"/>
  <headerFooter>
    <oddHeader>&amp;L&amp;G&amp;C&amp;24&amp;KE30D40WELSH ATHLETICS ATHLETAU CYMRU&amp;10
&amp;"Fierce Vector,Regular"&amp;18JUNIOR TRACK &amp;&amp; FIELD INDOOR CHAMPIONSHIPS
FINAL TIMETABLE&amp;R&amp;G</oddHeader>
  </headerFooter>
  <rowBreaks count="1" manualBreakCount="1">
    <brk id="35" max="20" man="1"/>
  </rowBreaks>
  <drawing r:id="rId2"/>
  <legacyDrawingHF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7ADFD795480014DA042AC50FF5058AA" ma:contentTypeVersion="12" ma:contentTypeDescription="Create a new document." ma:contentTypeScope="" ma:versionID="3dd543a04f6cb37869d807e2c53592e8">
  <xsd:schema xmlns:xsd="http://www.w3.org/2001/XMLSchema" xmlns:xs="http://www.w3.org/2001/XMLSchema" xmlns:p="http://schemas.microsoft.com/office/2006/metadata/properties" xmlns:ns2="267a961e-6404-463f-92fa-5f00e47e67cf" xmlns:ns3="0e45f86e-ceb8-4653-a509-16a5fe118740" targetNamespace="http://schemas.microsoft.com/office/2006/metadata/properties" ma:root="true" ma:fieldsID="62cbe46dfd0302715202261ddb0492c0" ns2:_="" ns3:_="">
    <xsd:import namespace="267a961e-6404-463f-92fa-5f00e47e67cf"/>
    <xsd:import namespace="0e45f86e-ceb8-4653-a509-16a5fe118740"/>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LengthInSecond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7a961e-6404-463f-92fa-5f00e47e67c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DateTaken" ma:index="19"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e45f86e-ceb8-4653-a509-16a5fe118740"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4FD6745-7FFA-4ED7-9C88-702217D6736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67a961e-6404-463f-92fa-5f00e47e67cf"/>
    <ds:schemaRef ds:uri="0e45f86e-ceb8-4653-a509-16a5fe11874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8A90667-5D64-4F13-AD77-088B04B236A3}">
  <ds:schemaRefs>
    <ds:schemaRef ds:uri="http://schemas.microsoft.com/office/2006/documentManagement/types"/>
    <ds:schemaRef ds:uri="http://schemas.microsoft.com/office/infopath/2007/PartnerControls"/>
    <ds:schemaRef ds:uri="267a961e-6404-463f-92fa-5f00e47e67cf"/>
    <ds:schemaRef ds:uri="http://purl.org/dc/elements/1.1/"/>
    <ds:schemaRef ds:uri="http://schemas.microsoft.com/office/2006/metadata/properties"/>
    <ds:schemaRef ds:uri="0e45f86e-ceb8-4653-a509-16a5fe118740"/>
    <ds:schemaRef ds:uri="http://purl.org/dc/terms/"/>
    <ds:schemaRef ds:uri="http://schemas.openxmlformats.org/package/2006/metadata/core-properties"/>
    <ds:schemaRef ds:uri="http://www.w3.org/XML/1998/namespace"/>
    <ds:schemaRef ds:uri="http://purl.org/dc/dcmitype/"/>
  </ds:schemaRefs>
</ds:datastoreItem>
</file>

<file path=customXml/itemProps3.xml><?xml version="1.0" encoding="utf-8"?>
<ds:datastoreItem xmlns:ds="http://schemas.openxmlformats.org/officeDocument/2006/customXml" ds:itemID="{873BCE0F-C964-4F65-B3D2-6DA00CACA09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13</vt:i4>
      </vt:variant>
      <vt:variant>
        <vt:lpstr>Named Ranges</vt:lpstr>
      </vt:variant>
      <vt:variant>
        <vt:i4>16</vt:i4>
      </vt:variant>
    </vt:vector>
  </HeadingPairs>
  <TitlesOfParts>
    <vt:vector size="29" baseType="lpstr">
      <vt:lpstr>PAID ENTRIES</vt:lpstr>
      <vt:lpstr>PROGRESSION GUIDELINES</vt:lpstr>
      <vt:lpstr>Final Entry Download</vt:lpstr>
      <vt:lpstr>FINAL TIMETABLE for indoor</vt:lpstr>
      <vt:lpstr>Open Track Timetable</vt:lpstr>
      <vt:lpstr>Chief Officials</vt:lpstr>
      <vt:lpstr>U13-U17-U20 Champs Timescale</vt:lpstr>
      <vt:lpstr>Event Clash Check</vt:lpstr>
      <vt:lpstr>Public Timetable</vt:lpstr>
      <vt:lpstr>Medal Presentation Slips</vt:lpstr>
      <vt:lpstr>CALL ROOM SCHEDULE</vt:lpstr>
      <vt:lpstr>Registration closing Timetable</vt:lpstr>
      <vt:lpstr>Presentation</vt:lpstr>
      <vt:lpstr>Age_Groups_Events_Picker</vt:lpstr>
      <vt:lpstr>call_room_11th_12th</vt:lpstr>
      <vt:lpstr>CALL_ROOM_IN</vt:lpstr>
      <vt:lpstr>CODES</vt:lpstr>
      <vt:lpstr>ENTRIES_BY_EVENT</vt:lpstr>
      <vt:lpstr>final_timetable</vt:lpstr>
      <vt:lpstr>Junior_Age_Groups_Events</vt:lpstr>
      <vt:lpstr>Presentation_Slips</vt:lpstr>
      <vt:lpstr>'CALL ROOM SCHEDULE'!Print_Area</vt:lpstr>
      <vt:lpstr>'Event Clash Check'!Print_Area</vt:lpstr>
      <vt:lpstr>'FINAL TIMETABLE for indoor'!Print_Area</vt:lpstr>
      <vt:lpstr>'Medal Presentation Slips'!Print_Area</vt:lpstr>
      <vt:lpstr>Presentation!Print_Area</vt:lpstr>
      <vt:lpstr>'Public Timetable'!Print_Area</vt:lpstr>
      <vt:lpstr>'Registration closing Timetable'!Print_Area</vt:lpstr>
      <vt:lpstr>'U13-U17-U20 Champs Timescale'!Print_Area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Darran Williams</dc:creator>
  <cp:lastModifiedBy>Microsoft Office User</cp:lastModifiedBy>
  <cp:lastPrinted>2022-02-02T14:35:17Z</cp:lastPrinted>
  <dcterms:created xsi:type="dcterms:W3CDTF">2018-10-25T14:45:21Z</dcterms:created>
  <dcterms:modified xsi:type="dcterms:W3CDTF">2022-02-03T14:42:19Z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0x010100A7ADFD795480014DA042AC50FF5058AA</vt:lpwstr>
  </property>
</Properties>
</file>